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lia.metz\Documents\Julia\01 Übergreifend Klima\01 Studien\Szenarienvergleich Big 5\"/>
    </mc:Choice>
  </mc:AlternateContent>
  <xr:revisionPtr revIDLastSave="0" documentId="8_{7F39D1FB-1088-4EDB-B5E1-66B374E40DB8}" xr6:coauthVersionLast="47" xr6:coauthVersionMax="47" xr10:uidLastSave="{00000000-0000-0000-0000-000000000000}"/>
  <bookViews>
    <workbookView xWindow="-110" yWindow="-110" windowWidth="19420" windowHeight="10420" tabRatio="818" xr2:uid="{8485B1A6-E1A7-4D2D-B2A6-A9A3114E1B51}"/>
  </bookViews>
  <sheets>
    <sheet name="Titel" sheetId="27" r:id="rId1"/>
    <sheet name="Rahmendaten" sheetId="1" r:id="rId2"/>
    <sheet name="THG" sheetId="2" r:id="rId3"/>
    <sheet name="EEV" sheetId="3" r:id="rId4"/>
    <sheet name="EW_Bruttostromverbrauch" sheetId="4" r:id="rId5"/>
    <sheet name="EW_Nettostromerzeugung" sheetId="5" r:id="rId6"/>
    <sheet name="EW_installierte Leistung_EE" sheetId="6" r:id="rId7"/>
    <sheet name="EW_installierte Leistung_rKW" sheetId="7" r:id="rId8"/>
    <sheet name="EW_VLH" sheetId="8" r:id="rId9"/>
    <sheet name="EW_Fernwärmeerzeugung" sheetId="9" r:id="rId10"/>
    <sheet name="Ind_EEV" sheetId="10" r:id="rId11"/>
    <sheet name="Ind_Stahlmengen" sheetId="11" r:id="rId12"/>
    <sheet name="Gebäude_EEV" sheetId="12" r:id="rId13"/>
    <sheet name="Gebäude_Beheizungsstruktur" sheetId="13" r:id="rId14"/>
    <sheet name="Gebäude_Sanierungsrate" sheetId="14" r:id="rId15"/>
    <sheet name="Verkehr_EEV" sheetId="15" r:id="rId16"/>
    <sheet name="Verkehr_Pers-Nachfrage" sheetId="16" r:id="rId17"/>
    <sheet name="Verkehr_Pkw-Bestand" sheetId="17" r:id="rId18"/>
    <sheet name="Verkehr_Lkw-Bestand" sheetId="18" r:id="rId19"/>
    <sheet name="Landwirtschaft" sheetId="19" r:id="rId20"/>
    <sheet name="Biomasse_Nachfrage" sheetId="20" r:id="rId21"/>
    <sheet name="Senken" sheetId="21" r:id="rId22"/>
    <sheet name="CCS" sheetId="22" r:id="rId23"/>
    <sheet name="H2_Nachfrage" sheetId="23" r:id="rId24"/>
    <sheet name="H2_Angebot" sheetId="24" r:id="rId25"/>
    <sheet name="PtG_Nachfrage" sheetId="26" r:id="rId26"/>
    <sheet name="PtL_Nachfrage" sheetId="25" r:id="rId2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53" i="26" l="1"/>
  <c r="H53" i="26"/>
  <c r="G53" i="26"/>
  <c r="F53" i="26"/>
  <c r="E53" i="26"/>
  <c r="D53" i="26"/>
  <c r="I31" i="25"/>
  <c r="H31" i="25"/>
  <c r="G31" i="25"/>
  <c r="F31" i="25"/>
  <c r="I22" i="25"/>
  <c r="F22" i="25"/>
  <c r="I13" i="25"/>
  <c r="F13" i="25"/>
  <c r="D13" i="25"/>
  <c r="I50" i="24"/>
  <c r="H50" i="24"/>
  <c r="G50" i="24"/>
  <c r="F50" i="24"/>
  <c r="I45" i="24"/>
  <c r="H45" i="24"/>
  <c r="G45" i="24"/>
  <c r="F45" i="24"/>
  <c r="I38" i="24"/>
  <c r="H38" i="24"/>
  <c r="G38" i="24"/>
  <c r="F38" i="24"/>
  <c r="E38" i="24"/>
  <c r="D38" i="24"/>
  <c r="J32" i="24"/>
  <c r="H32" i="24"/>
  <c r="F32" i="24"/>
  <c r="I25" i="24"/>
  <c r="H25" i="24"/>
  <c r="G25" i="24"/>
  <c r="F25" i="24"/>
  <c r="F18" i="24"/>
  <c r="J133" i="23"/>
  <c r="F133" i="23"/>
  <c r="I125" i="23"/>
  <c r="H125" i="23"/>
  <c r="G125" i="23"/>
  <c r="F125" i="23"/>
  <c r="I108" i="23"/>
  <c r="F108" i="23"/>
  <c r="J58" i="23"/>
  <c r="H58" i="23"/>
  <c r="F58" i="23"/>
  <c r="I45" i="23"/>
  <c r="H45" i="23"/>
  <c r="G45" i="23"/>
  <c r="F45" i="23"/>
  <c r="I17" i="23"/>
  <c r="H17" i="23"/>
  <c r="G17" i="23"/>
  <c r="F17" i="23"/>
  <c r="E17" i="23"/>
  <c r="I25" i="22"/>
  <c r="H25" i="22"/>
  <c r="G25" i="22"/>
  <c r="F25" i="22"/>
  <c r="D25" i="22"/>
  <c r="I11" i="22"/>
  <c r="H11" i="22"/>
  <c r="G11" i="22"/>
  <c r="F11" i="22"/>
  <c r="E11" i="22"/>
  <c r="D11" i="22"/>
  <c r="I64" i="21"/>
  <c r="H64" i="21"/>
  <c r="G64" i="21"/>
  <c r="F64" i="21"/>
  <c r="E64" i="21"/>
  <c r="D64" i="21"/>
  <c r="I54" i="21"/>
  <c r="H54" i="21"/>
  <c r="G54" i="21"/>
  <c r="F54" i="21"/>
  <c r="E54" i="21"/>
  <c r="D54" i="21"/>
  <c r="J44" i="21"/>
  <c r="H44" i="21"/>
  <c r="F44" i="21"/>
  <c r="E44" i="21"/>
  <c r="I34" i="21"/>
  <c r="H34" i="21"/>
  <c r="G34" i="21"/>
  <c r="F34" i="21"/>
  <c r="I14" i="21"/>
  <c r="H14" i="21"/>
  <c r="G14" i="21"/>
  <c r="F14" i="21"/>
  <c r="E14" i="21"/>
  <c r="D14" i="21"/>
  <c r="I82" i="20"/>
  <c r="F82" i="20"/>
  <c r="D82" i="20"/>
  <c r="I81" i="20"/>
  <c r="F81" i="20"/>
  <c r="D81" i="20"/>
  <c r="I80" i="20"/>
  <c r="F80" i="20"/>
  <c r="D80" i="20"/>
  <c r="I45" i="20"/>
  <c r="F45" i="20"/>
  <c r="D45" i="20"/>
  <c r="I41" i="20"/>
  <c r="F41" i="20"/>
  <c r="D41" i="20"/>
  <c r="I37" i="20"/>
  <c r="F37" i="20"/>
  <c r="D37" i="20"/>
  <c r="I33" i="20"/>
  <c r="F33" i="20"/>
  <c r="D33" i="20"/>
  <c r="I30" i="20"/>
  <c r="F30" i="20"/>
  <c r="D30" i="20"/>
  <c r="I29" i="20"/>
  <c r="F29" i="20"/>
  <c r="D29" i="20"/>
  <c r="I28" i="20"/>
  <c r="F28" i="20"/>
  <c r="D28" i="20"/>
  <c r="I26" i="20"/>
  <c r="I23" i="20"/>
  <c r="F23" i="20"/>
  <c r="D23" i="20"/>
  <c r="I19" i="20"/>
  <c r="F19" i="20"/>
  <c r="D19" i="20"/>
  <c r="I15" i="20"/>
  <c r="F15" i="20"/>
  <c r="D15" i="20"/>
  <c r="I11" i="20"/>
  <c r="F11" i="20"/>
  <c r="D11" i="20"/>
  <c r="I7" i="20"/>
  <c r="I27" i="20" s="1"/>
  <c r="F7" i="20"/>
  <c r="F27" i="20" s="1"/>
  <c r="D7" i="20"/>
  <c r="D27" i="20" s="1"/>
  <c r="J32" i="19"/>
  <c r="H32" i="19"/>
  <c r="F32" i="19"/>
  <c r="I25" i="19"/>
  <c r="H25" i="19"/>
  <c r="G25" i="19"/>
  <c r="F25" i="19"/>
  <c r="E25" i="19"/>
  <c r="D25" i="19"/>
  <c r="I11" i="19"/>
  <c r="H11" i="19"/>
  <c r="G11" i="19"/>
  <c r="F11" i="19"/>
  <c r="E11" i="19"/>
  <c r="D11" i="19"/>
  <c r="D31" i="18"/>
  <c r="I22" i="18"/>
  <c r="F22" i="18"/>
  <c r="D22" i="18"/>
  <c r="I13" i="18"/>
  <c r="H13" i="18"/>
  <c r="G13" i="18"/>
  <c r="F13" i="18"/>
  <c r="E13" i="18"/>
  <c r="D13" i="18"/>
  <c r="J40" i="17"/>
  <c r="H40" i="17"/>
  <c r="F40" i="17"/>
  <c r="I31" i="17"/>
  <c r="H31" i="17"/>
  <c r="G31" i="17"/>
  <c r="F31" i="17"/>
  <c r="D31" i="17"/>
  <c r="I13" i="17"/>
  <c r="H13" i="17"/>
  <c r="G13" i="17"/>
  <c r="F13" i="17"/>
  <c r="E13" i="17"/>
  <c r="D13" i="17"/>
  <c r="J49" i="16"/>
  <c r="H49" i="16"/>
  <c r="F49" i="16"/>
  <c r="I38" i="16"/>
  <c r="H38" i="16"/>
  <c r="G38" i="16"/>
  <c r="F38" i="16"/>
  <c r="D38" i="16"/>
  <c r="I15" i="16"/>
  <c r="H15" i="16"/>
  <c r="G15" i="16"/>
  <c r="F15" i="16"/>
  <c r="E15" i="16"/>
  <c r="D15" i="16"/>
  <c r="I101" i="15"/>
  <c r="H101" i="15"/>
  <c r="G101" i="15"/>
  <c r="F101" i="15"/>
  <c r="D101" i="15"/>
  <c r="I81" i="15"/>
  <c r="H81" i="15"/>
  <c r="G81" i="15"/>
  <c r="F81" i="15"/>
  <c r="E81" i="15"/>
  <c r="D81" i="15"/>
  <c r="J36" i="15"/>
  <c r="H36" i="15"/>
  <c r="G36" i="15"/>
  <c r="F36" i="15"/>
  <c r="I12" i="15"/>
  <c r="H12" i="15"/>
  <c r="G12" i="15"/>
  <c r="F12" i="15"/>
  <c r="E12" i="15"/>
  <c r="D12" i="15"/>
  <c r="I71" i="13"/>
  <c r="H71" i="13"/>
  <c r="G71" i="13"/>
  <c r="F71" i="13"/>
  <c r="E71" i="13"/>
  <c r="I15" i="13"/>
  <c r="H15" i="13"/>
  <c r="G15" i="13"/>
  <c r="F15" i="13"/>
  <c r="E15" i="13"/>
  <c r="D15" i="13"/>
  <c r="J59" i="12"/>
  <c r="H59" i="12"/>
  <c r="F59" i="12"/>
  <c r="I46" i="12"/>
  <c r="H46" i="12"/>
  <c r="G46" i="12"/>
  <c r="F46" i="12"/>
  <c r="I18" i="12"/>
  <c r="H18" i="12"/>
  <c r="G18" i="12"/>
  <c r="F18" i="12"/>
  <c r="E18" i="12"/>
  <c r="D18" i="12"/>
  <c r="I17" i="11"/>
  <c r="H17" i="11"/>
  <c r="G17" i="11"/>
  <c r="F17" i="11"/>
  <c r="E17" i="11"/>
  <c r="D17" i="11"/>
  <c r="J57" i="10"/>
  <c r="I57" i="10"/>
  <c r="H57" i="10"/>
  <c r="G57" i="10"/>
  <c r="F57" i="10"/>
  <c r="E57" i="10"/>
  <c r="I44" i="10"/>
  <c r="H44" i="10"/>
  <c r="G44" i="10"/>
  <c r="F44" i="10"/>
  <c r="D44" i="10"/>
  <c r="I31" i="10"/>
  <c r="H31" i="10"/>
  <c r="G31" i="10"/>
  <c r="F31" i="10"/>
  <c r="E31" i="10"/>
  <c r="D31" i="10"/>
  <c r="I18" i="10"/>
  <c r="H18" i="10"/>
  <c r="G18" i="10"/>
  <c r="F18" i="10"/>
  <c r="E18" i="10"/>
  <c r="D18" i="10"/>
  <c r="J68" i="9"/>
  <c r="H68" i="9"/>
  <c r="F68" i="9"/>
  <c r="I52" i="9"/>
  <c r="H52" i="9"/>
  <c r="G52" i="9"/>
  <c r="F52" i="9"/>
  <c r="D52" i="9"/>
  <c r="I36" i="9"/>
  <c r="F36" i="9"/>
  <c r="D36" i="9"/>
  <c r="I20" i="9"/>
  <c r="H20" i="9"/>
  <c r="G20" i="9"/>
  <c r="F20" i="9"/>
  <c r="E20" i="9"/>
  <c r="D20" i="9"/>
  <c r="J44" i="7"/>
  <c r="H44" i="7"/>
  <c r="F44" i="7"/>
  <c r="I34" i="7"/>
  <c r="H34" i="7"/>
  <c r="G34" i="7"/>
  <c r="F34" i="7"/>
  <c r="D34" i="7"/>
  <c r="I24" i="7"/>
  <c r="F24" i="7"/>
  <c r="D24" i="7"/>
  <c r="I14" i="7"/>
  <c r="H14" i="7"/>
  <c r="G14" i="7"/>
  <c r="F14" i="7"/>
  <c r="E14" i="7"/>
  <c r="D14" i="7"/>
  <c r="J28" i="6"/>
  <c r="H28" i="6"/>
  <c r="F28" i="6"/>
  <c r="I22" i="6"/>
  <c r="H22" i="6"/>
  <c r="G22" i="6"/>
  <c r="F22" i="6"/>
  <c r="D22" i="6"/>
  <c r="I16" i="6"/>
  <c r="F16" i="6"/>
  <c r="D16" i="6"/>
  <c r="I10" i="6"/>
  <c r="H10" i="6"/>
  <c r="G10" i="6"/>
  <c r="F10" i="6"/>
  <c r="E10" i="6"/>
  <c r="D10" i="6"/>
  <c r="I38" i="5"/>
  <c r="H38" i="5"/>
  <c r="G38" i="5"/>
  <c r="F38" i="5"/>
  <c r="D38" i="5"/>
  <c r="F34" i="5"/>
  <c r="D34" i="5"/>
  <c r="I20" i="5"/>
  <c r="L11" i="5" s="1"/>
  <c r="H20" i="5"/>
  <c r="G20" i="5"/>
  <c r="F20" i="5"/>
  <c r="E20" i="5"/>
  <c r="D20" i="5"/>
  <c r="I18" i="4"/>
  <c r="H18" i="4"/>
  <c r="G18" i="4"/>
  <c r="F18" i="4"/>
  <c r="E18" i="4"/>
  <c r="D18" i="4"/>
  <c r="I35" i="3"/>
  <c r="F35" i="3"/>
  <c r="D35" i="3"/>
  <c r="I64" i="2"/>
  <c r="H64" i="2"/>
  <c r="G64" i="2"/>
  <c r="F64" i="2"/>
  <c r="E64" i="2"/>
  <c r="F40" i="2"/>
  <c r="E40" i="2"/>
  <c r="D40" i="2"/>
  <c r="I38" i="2"/>
  <c r="I40" i="2" s="1"/>
  <c r="H38" i="2"/>
  <c r="H40" i="2" s="1"/>
  <c r="G38" i="2"/>
  <c r="G40" i="2" s="1"/>
  <c r="F38" i="2"/>
  <c r="D38" i="2"/>
  <c r="I27" i="2"/>
  <c r="H27" i="2"/>
  <c r="G27" i="2"/>
  <c r="F27" i="2"/>
  <c r="E27" i="2"/>
  <c r="D27" i="2"/>
  <c r="I25" i="2"/>
  <c r="F25" i="2"/>
  <c r="D25" i="2"/>
  <c r="I15" i="2"/>
  <c r="H15" i="2"/>
  <c r="G15" i="2"/>
  <c r="I13" i="2"/>
  <c r="H13" i="2"/>
  <c r="G13" i="2"/>
  <c r="F13" i="2"/>
  <c r="F15" i="2" s="1"/>
  <c r="E13" i="2"/>
  <c r="E15" i="2" s="1"/>
  <c r="D13" i="2"/>
  <c r="D15" i="2" s="1"/>
</calcChain>
</file>

<file path=xl/sharedStrings.xml><?xml version="1.0" encoding="utf-8"?>
<sst xmlns="http://schemas.openxmlformats.org/spreadsheetml/2006/main" count="4047" uniqueCount="384">
  <si>
    <t>Rahmendaten</t>
  </si>
  <si>
    <t>BIP</t>
  </si>
  <si>
    <t>Anmerkungen</t>
  </si>
  <si>
    <t>Mrd. EUR 2019</t>
  </si>
  <si>
    <t xml:space="preserve">BDI - Klimapfade 2.0 Zielpfad </t>
  </si>
  <si>
    <t xml:space="preserve">dena- KN100 </t>
  </si>
  <si>
    <t>BMWi - LFS TN-Strom</t>
  </si>
  <si>
    <t>Ariadne - REMIND-Mix</t>
  </si>
  <si>
    <t>PPP</t>
  </si>
  <si>
    <t>Rohstoffpreise</t>
  </si>
  <si>
    <t>Rohöl</t>
  </si>
  <si>
    <t>USD2019/Barrel</t>
  </si>
  <si>
    <t>Erdgas</t>
  </si>
  <si>
    <t>EUR2019/MWh (Hs)</t>
  </si>
  <si>
    <t>GECO (2020) 2°C</t>
  </si>
  <si>
    <t>EUR/MWh</t>
  </si>
  <si>
    <t>Heizwert im WEO checken</t>
  </si>
  <si>
    <t>CO2-Bepreisung</t>
  </si>
  <si>
    <t>EU-ETS</t>
  </si>
  <si>
    <t>EUR2019/tCO2</t>
  </si>
  <si>
    <t>Modellendogen</t>
  </si>
  <si>
    <t>Grenzvermeidungskosten</t>
  </si>
  <si>
    <t>Ariadne - TIMES PanEU-Mix</t>
  </si>
  <si>
    <t>Kosten PtX</t>
  </si>
  <si>
    <t>Wasserstoff aus Erneuerbarer Energien</t>
  </si>
  <si>
    <t>EUR/MWh (Hs)</t>
  </si>
  <si>
    <t>Hinweis: Bereitstellungskosten beim Endverbraucher (Mittel aus Erzeugungsbandbreite DE und MENA)</t>
  </si>
  <si>
    <t>PtG</t>
  </si>
  <si>
    <t>PtL</t>
  </si>
  <si>
    <t>EUR/kg</t>
  </si>
  <si>
    <t>Großabnehmer mit Direktanbindung (Stahl, Chemie, Stromsystem)</t>
  </si>
  <si>
    <t>Hinweis: Unterscheidung für verschiedene Akteure (alle ohne Mehrwertsteuer)</t>
  </si>
  <si>
    <t>Abnehmer über Verteilnetz (Gebäude, nicht energieintensive Industrie, Verkehr)</t>
  </si>
  <si>
    <t>siehe Studie (Verkehrsteil/Anhang)</t>
  </si>
  <si>
    <t>Großhandel</t>
  </si>
  <si>
    <t>Industriekunde, Wasserstoff aus beliebigen Quellen (überwiegend RE)</t>
  </si>
  <si>
    <t>n/a</t>
  </si>
  <si>
    <t>Übergeordnete Ergebnisse</t>
  </si>
  <si>
    <t>THG-Emissionen nach Sektoren</t>
  </si>
  <si>
    <t>Energiewirtschaft</t>
  </si>
  <si>
    <t>MtCO2äq</t>
  </si>
  <si>
    <t>Industrie</t>
  </si>
  <si>
    <t>Gebäude</t>
  </si>
  <si>
    <t>Verkehr</t>
  </si>
  <si>
    <t>Landwirtschaft</t>
  </si>
  <si>
    <t>Abfall</t>
  </si>
  <si>
    <t>Summe ohne LULUCF</t>
  </si>
  <si>
    <t>LULUCF</t>
  </si>
  <si>
    <t>nachrichtlich ausgewiesen</t>
  </si>
  <si>
    <t>Summe mit LULUCF</t>
  </si>
  <si>
    <t>Landwirtschaft, Abfall und Sonstiges zusammen</t>
  </si>
  <si>
    <t>BMWK - LFS TN-Strom</t>
  </si>
  <si>
    <t>GHD + HH Bilanzraum</t>
  </si>
  <si>
    <t>DACCS</t>
  </si>
  <si>
    <t xml:space="preserve">LULUCF </t>
  </si>
  <si>
    <t>Summe mit LULUCF &amp; DACCS</t>
  </si>
  <si>
    <t>Enthält negative Emissionen aus Biomasse mit CCS</t>
  </si>
  <si>
    <t>Ariadne - REMod-Mix</t>
  </si>
  <si>
    <t>Ohne prozessbedingte Emissionen</t>
  </si>
  <si>
    <t>EEV nach Energieträger</t>
  </si>
  <si>
    <t>Kohlen</t>
  </si>
  <si>
    <t>PJ</t>
  </si>
  <si>
    <t>Steinkohlen</t>
  </si>
  <si>
    <t>Braunkohlen</t>
  </si>
  <si>
    <t>Mineralöle</t>
  </si>
  <si>
    <t>Fossile Gase</t>
  </si>
  <si>
    <t>Nicht erneuerbare Abfälle</t>
  </si>
  <si>
    <t>Erneuerbare Energien</t>
  </si>
  <si>
    <t>Feste biogene Stoffe</t>
  </si>
  <si>
    <t>Flüssige biogene Stoffe</t>
  </si>
  <si>
    <t>Gasförmige biogene Stoffe</t>
  </si>
  <si>
    <t>Photovoltaik</t>
  </si>
  <si>
    <t>Erneuerbare Wärme</t>
  </si>
  <si>
    <t>Strom</t>
  </si>
  <si>
    <t>Fernwärme</t>
  </si>
  <si>
    <t>PtX</t>
  </si>
  <si>
    <t>PtDiesel</t>
  </si>
  <si>
    <t>PtOtto</t>
  </si>
  <si>
    <t>PtKerosin</t>
  </si>
  <si>
    <t>PtH2</t>
  </si>
  <si>
    <t>Summe</t>
  </si>
  <si>
    <t>Bio Kraft-/Brennstoffe</t>
  </si>
  <si>
    <t>Bios zusammen</t>
  </si>
  <si>
    <t>Umgebungswärme</t>
  </si>
  <si>
    <t>Sonstige</t>
  </si>
  <si>
    <t>Differenz zu o.g. Items ist "Sonstige"</t>
  </si>
  <si>
    <t>internatinoale Verkehre</t>
  </si>
  <si>
    <t>AGEB Mineralöle, außer "Flüssiggas"</t>
  </si>
  <si>
    <t>Erdgas ("sonstige Gase" sind in Andere enthalten)</t>
  </si>
  <si>
    <t>In Andere enthalten</t>
  </si>
  <si>
    <t>Umgebungswärme nicht mitbilanziert</t>
  </si>
  <si>
    <t>Andere (Abfall, sonstige Gase, etc.)</t>
  </si>
  <si>
    <t>H2</t>
  </si>
  <si>
    <t>ohne erneuerbare Wärme</t>
  </si>
  <si>
    <t>Summe PtL</t>
  </si>
  <si>
    <t>s.o.</t>
  </si>
  <si>
    <t>enthält zus. H2</t>
  </si>
  <si>
    <t>Bruttostromverbrauch</t>
  </si>
  <si>
    <t>Private Haushalte (PHH)</t>
  </si>
  <si>
    <t>TWh</t>
  </si>
  <si>
    <t>Gewerbe, Handel, Dienstleistungen (GHD)</t>
  </si>
  <si>
    <t>Sonstige Umwandlung</t>
  </si>
  <si>
    <t>Elektrolyse (H2)</t>
  </si>
  <si>
    <t>Direct Air Capture (DAC)</t>
  </si>
  <si>
    <t>Ladung Speicher</t>
  </si>
  <si>
    <t>Fernwärmeerzeugung</t>
  </si>
  <si>
    <t>Netzverluste</t>
  </si>
  <si>
    <t>Kraftwerkseigenverbrauch</t>
  </si>
  <si>
    <t>BDI - Klimapfade 2.0 Zielpfad</t>
  </si>
  <si>
    <t>PHH+GHD</t>
  </si>
  <si>
    <t>inkl. Speicher</t>
  </si>
  <si>
    <t>Zur Summe fehlt sonstige Umwandlung.</t>
  </si>
  <si>
    <t>sonstige Umwandlung fehlt in der Summe</t>
  </si>
  <si>
    <t>Nettostromerzeugung</t>
  </si>
  <si>
    <t>Kernkraft</t>
  </si>
  <si>
    <t>Steinkohle</t>
  </si>
  <si>
    <t>Braunkohle</t>
  </si>
  <si>
    <t>Anteil H2 2045</t>
  </si>
  <si>
    <t>Wasserstoff</t>
  </si>
  <si>
    <t>Speicher</t>
  </si>
  <si>
    <t>Wind Onshore</t>
  </si>
  <si>
    <t>Wind Offshore</t>
  </si>
  <si>
    <t>PV</t>
  </si>
  <si>
    <t>Wasserkraft (Lauf-, Speicher-, PSW natürlicher Zufluss)</t>
  </si>
  <si>
    <t>Abgeregelte EE-Mengen</t>
  </si>
  <si>
    <t>Bioenergie (exkl. biogenenem Abfall)</t>
  </si>
  <si>
    <t>Importsaldo</t>
  </si>
  <si>
    <t>inkl Biomethan</t>
  </si>
  <si>
    <t>feste Biomasse und dezentrale Verstromung von Biomethan in heute EEG-geförderten Anlagen</t>
  </si>
  <si>
    <t>Gas</t>
  </si>
  <si>
    <t>Gase (methanbasiert inkl. Biomethan)</t>
  </si>
  <si>
    <t>Sonstige Konv.</t>
  </si>
  <si>
    <t>Wurde in der Studie nur für 2030 und 2045 ausgewertet und ausgewiesen.</t>
  </si>
  <si>
    <t>Biomasse (fest und Rohbiogas)</t>
  </si>
  <si>
    <t>Nur Marktbasierte Abregelung</t>
  </si>
  <si>
    <t>Steinkohle+Braunkohle</t>
  </si>
  <si>
    <t>abgeregelte EE-Mengen nicht berücksichtigt</t>
  </si>
  <si>
    <t>Ab 2040 wird Erdgas durch Syngas ersetzt</t>
  </si>
  <si>
    <t>Installierte Leistung</t>
  </si>
  <si>
    <t>Erneuerbare Energien installierte Leistung</t>
  </si>
  <si>
    <t>GW</t>
  </si>
  <si>
    <t xml:space="preserve">dena - KN100 </t>
  </si>
  <si>
    <t>Regelbare Kraftwerksleistung</t>
  </si>
  <si>
    <t>Gase/Wasserstoff</t>
  </si>
  <si>
    <t>Bioenergie</t>
  </si>
  <si>
    <t>Volllaststunden variabler erneuerbarer Energien</t>
  </si>
  <si>
    <t>h</t>
  </si>
  <si>
    <t>VLH des realen Anlagenparks in Betrieb</t>
  </si>
  <si>
    <t>Modellergebnis</t>
  </si>
  <si>
    <t>Abfall - biogen</t>
  </si>
  <si>
    <t>Abfall - fossil</t>
  </si>
  <si>
    <t>Wärmepumpe (inkl. Umweltwärme)</t>
  </si>
  <si>
    <t>Elektrokessel</t>
  </si>
  <si>
    <t>Solarthermie</t>
  </si>
  <si>
    <t>Geothermie</t>
  </si>
  <si>
    <t>Industrielle Abwärme</t>
  </si>
  <si>
    <t>Sonstige Energieträger</t>
  </si>
  <si>
    <t>Abfall - fossil (Müllverbrennung)</t>
  </si>
  <si>
    <t>Summe Biomasse</t>
  </si>
  <si>
    <t>Summe beinhaltet noch die Kategorien Wärmepumpen, Syngas und industrielle Abwärme</t>
  </si>
  <si>
    <t>Endenergieverbrauch</t>
  </si>
  <si>
    <t>Sonstige fossile Gase</t>
  </si>
  <si>
    <t>Kraftstoffe</t>
  </si>
  <si>
    <t>Ölprodukte / Abfall</t>
  </si>
  <si>
    <t>Biomasse</t>
  </si>
  <si>
    <t>Kohle</t>
  </si>
  <si>
    <t>Inkl. andere PtX</t>
  </si>
  <si>
    <t>Sonstiges</t>
  </si>
  <si>
    <t>Differenz zu o.g. Items: "sonstige", "Umweltwärme"</t>
  </si>
  <si>
    <t>Nur aggregiert ausgewiesen</t>
  </si>
  <si>
    <t>Öle</t>
  </si>
  <si>
    <t>Feste Biomasse, incl. Biogenen Abfällen + Biomethan</t>
  </si>
  <si>
    <t>u.a. sonstige fossile Gase</t>
  </si>
  <si>
    <t>Kohle Allgmein</t>
  </si>
  <si>
    <t>enthält auch Öl</t>
  </si>
  <si>
    <t>inkl. Efuels</t>
  </si>
  <si>
    <t>inkl. Non-Energy Use für die feste Biomasse</t>
  </si>
  <si>
    <t>Steinkohle + Braunkohle</t>
  </si>
  <si>
    <t>ab 2040 wird Syngas genutzt</t>
  </si>
  <si>
    <t>ohne nicht energetische Nutzung (unvollständige Bilanzierung der Stahl- und Ammoniakindustrie)</t>
  </si>
  <si>
    <t>Ariadne - FORECAST-Mix</t>
  </si>
  <si>
    <t>Heizöl</t>
  </si>
  <si>
    <t>nur Abfall</t>
  </si>
  <si>
    <t>Fernwärme und Umgebungswärme</t>
  </si>
  <si>
    <t>inkl. übrige Erneuerbare und andere Fossile</t>
  </si>
  <si>
    <t>Produktionsmengen Stahl</t>
  </si>
  <si>
    <t>Hochofenroute</t>
  </si>
  <si>
    <t>Mt</t>
  </si>
  <si>
    <t>DRI-Route</t>
  </si>
  <si>
    <t>Sekundärstahl</t>
  </si>
  <si>
    <t>Hochofen Route</t>
  </si>
  <si>
    <t>DRI-Erdgas</t>
  </si>
  <si>
    <t>DRI-H2</t>
  </si>
  <si>
    <t>DRI-EAF Route</t>
  </si>
  <si>
    <t>Endenergieverbrauch gesamt (PHH+GHD)</t>
  </si>
  <si>
    <t>Biomasse (feste und gasförmige)</t>
  </si>
  <si>
    <t>Umweltwärme</t>
  </si>
  <si>
    <t>H2/PtL/PtG</t>
  </si>
  <si>
    <t xml:space="preserve">Diesel </t>
  </si>
  <si>
    <t>Gase (methanbasiert)</t>
  </si>
  <si>
    <t>Biomasse (fest)</t>
  </si>
  <si>
    <t>enthält zus. flüss. Biomasse und PtG</t>
  </si>
  <si>
    <t>Strom ohne Umweltwärme</t>
  </si>
  <si>
    <t xml:space="preserve">Beheizungsstruktur Wohngebäude </t>
  </si>
  <si>
    <t>%</t>
  </si>
  <si>
    <t>Strom (direkt)</t>
  </si>
  <si>
    <t>Wärmepumpe</t>
  </si>
  <si>
    <t>Anazhl Wärmepumpen</t>
  </si>
  <si>
    <t>Mio.</t>
  </si>
  <si>
    <t>Mio</t>
  </si>
  <si>
    <t>Wir sprechen von Mineralölen</t>
  </si>
  <si>
    <t>Grüne Gase/Flüssigbrennstoffe</t>
  </si>
  <si>
    <t>Anzahl Wärmepumpen</t>
  </si>
  <si>
    <t>% oder Mio</t>
  </si>
  <si>
    <t>FC/CHP fehlen an 100%</t>
  </si>
  <si>
    <t xml:space="preserve">Sanierungsrate </t>
  </si>
  <si>
    <t>Ein- und Zweifamilienhäuser (EFZH)</t>
  </si>
  <si>
    <t>%/a</t>
  </si>
  <si>
    <t>Mehrfamilienhäuser (MFH)</t>
  </si>
  <si>
    <t>GHD-Gebäude</t>
  </si>
  <si>
    <t>k.A.</t>
  </si>
  <si>
    <t>EFZH, MFH und GHD</t>
  </si>
  <si>
    <t>Endenergieverbrauch nach Energieträger national</t>
  </si>
  <si>
    <t>Fossil</t>
  </si>
  <si>
    <t>Fossil = Mineralöl + Fossile Gase</t>
  </si>
  <si>
    <t>Bio</t>
  </si>
  <si>
    <t>Bio = Flüssige biogene Stoffe, Biokraftstoffe und Gasförmige biogene Stoffe</t>
  </si>
  <si>
    <t>PtL = PtDiesel, PtKerosin, PtOtto</t>
  </si>
  <si>
    <t>inkl. Biobemischung und internationale Verkehre</t>
  </si>
  <si>
    <t>Wasserstoff wird im intern. Luftverkehr eingesetzt</t>
  </si>
  <si>
    <t>Ariadne - DLR-Mix</t>
  </si>
  <si>
    <t>Endenergieverbrauch nach Energieträger international</t>
  </si>
  <si>
    <t>Luftverkehr fossil</t>
  </si>
  <si>
    <t>Luftverkehr PtL</t>
  </si>
  <si>
    <t>Luftverkehr Bio</t>
  </si>
  <si>
    <t>Luftverkehr H2</t>
  </si>
  <si>
    <t>Seeverkehr fossil</t>
  </si>
  <si>
    <t>Seeverkehr PtL</t>
  </si>
  <si>
    <t>Seeverkehr Bio</t>
  </si>
  <si>
    <t>Zstl. Kategorie</t>
  </si>
  <si>
    <t>fossil Luftverkehr+Seeverkehr</t>
  </si>
  <si>
    <t>PtL Luftverkehr+Seeverkehr</t>
  </si>
  <si>
    <t>Bio Luftverkehr+Seeverkehr</t>
  </si>
  <si>
    <t>H2 Luftverkehr+Seeverkehr</t>
  </si>
  <si>
    <t>Luftverkehr stellt auf H2 Nutzung um</t>
  </si>
  <si>
    <t>Summe beinhaltet zus. Seeverkehr und H2 im Luftverkehr</t>
  </si>
  <si>
    <t>Personenverkehrsnachfrage nach Verkehrsträger</t>
  </si>
  <si>
    <t>Motorisierter Individualverkehr (Pkw+Kraftrad)</t>
  </si>
  <si>
    <t>Mrd. Pkm</t>
  </si>
  <si>
    <t>Carsharing</t>
  </si>
  <si>
    <t>Ride-Sharing</t>
  </si>
  <si>
    <t>Ride-Pooling</t>
  </si>
  <si>
    <t>Bahn</t>
  </si>
  <si>
    <t>Kraftomnibusse</t>
  </si>
  <si>
    <t>Luftfahrt national</t>
  </si>
  <si>
    <t>Nichtmotorisierte Verkehr (Fahrräder, Pedelecs, Fußwege)</t>
  </si>
  <si>
    <t>Nicht vergleichbarr: Inklusive Carsharing, Ride-Sharing und Ride-Pooling</t>
  </si>
  <si>
    <t>Nicht vergleichbar: Annahme zum Anstieg der Fahrzeugauslastung deckt diesen Aspekt ab, dh. sind diese Kategorien in "motorisierter Individualverkehr" enthalten.</t>
  </si>
  <si>
    <t>Bahn + Straßenbahn</t>
  </si>
  <si>
    <t>Luftfahrt international</t>
  </si>
  <si>
    <t>zstl. Kategorie</t>
  </si>
  <si>
    <t>Mikromobilität</t>
  </si>
  <si>
    <t>Fahrrad (größter Teil), Moped, (E-)Scooter etc., ohne Fußwege</t>
  </si>
  <si>
    <t>Hier herrscht keine einheitliche Definition bei den Studien, deshalb hier keine Angaben über Flugzahl</t>
  </si>
  <si>
    <t>Pkw-Bestandsstruktur nach Antriebstechnologie</t>
  </si>
  <si>
    <t>Diesel</t>
  </si>
  <si>
    <t>Benzin</t>
  </si>
  <si>
    <t>Gasantrieb</t>
  </si>
  <si>
    <t>Plug-in-Hybrid</t>
  </si>
  <si>
    <t>Brennstoffzelle</t>
  </si>
  <si>
    <t>Batterie</t>
  </si>
  <si>
    <t>inkl. Diesel Hybrid (&lt; 1 Mio. im Zeitverlauf)</t>
  </si>
  <si>
    <t>inkl. Benzin Hybrid (&lt; 1 Mio. im Zeitverlauf)</t>
  </si>
  <si>
    <t>Summe aller Verbrenner</t>
  </si>
  <si>
    <t>LNF- und SNF-Bestandsstruktur nach Antriebstechnologie</t>
  </si>
  <si>
    <t>Tsd.</t>
  </si>
  <si>
    <t>Diesel PHEV</t>
  </si>
  <si>
    <t>Oberleitungs-Lkw</t>
  </si>
  <si>
    <t>Benzin+Gasantrieb</t>
  </si>
  <si>
    <t>Nicht separat ausgewiesen</t>
  </si>
  <si>
    <t>Tierbestände</t>
  </si>
  <si>
    <t>Milchkühe</t>
  </si>
  <si>
    <t>Mio. Stk.</t>
  </si>
  <si>
    <t>Rinder</t>
  </si>
  <si>
    <t>Schweine</t>
  </si>
  <si>
    <t>Geflügel</t>
  </si>
  <si>
    <t>Summe Nutztierbestand</t>
  </si>
  <si>
    <t>Wie KNDE 2045</t>
  </si>
  <si>
    <t xml:space="preserve">Ariadne </t>
  </si>
  <si>
    <t>Biomasse-Nachfrage</t>
  </si>
  <si>
    <t>Biomasse-Nachfrage (energetisch) nach Sektoren nach Biomasseart</t>
  </si>
  <si>
    <t>Energie und Umwandlung</t>
  </si>
  <si>
    <t>fest</t>
  </si>
  <si>
    <t>flüssig</t>
  </si>
  <si>
    <t>gas</t>
  </si>
  <si>
    <t>PHH</t>
  </si>
  <si>
    <t>GHD</t>
  </si>
  <si>
    <t xml:space="preserve">Summe </t>
  </si>
  <si>
    <t>Summe fest</t>
  </si>
  <si>
    <t>Summe flüssig</t>
  </si>
  <si>
    <t>Summe gas</t>
  </si>
  <si>
    <t>PHH + GHD</t>
  </si>
  <si>
    <t>Nicht getrennt ausgewiesen</t>
  </si>
  <si>
    <t>primäre Biomassenachfrage für Strom, Wärme, H2</t>
  </si>
  <si>
    <t>inkl. Feedstocks</t>
  </si>
  <si>
    <t>inkl. Int. Flug-/Seeverkehr</t>
  </si>
  <si>
    <t>PHH+GHD, nur "moderne" feste Biomasse</t>
  </si>
  <si>
    <t>inkl. Energie/Umwandlung, inkl. "traditioneller" Biomasse PHH+GHD</t>
  </si>
  <si>
    <t>ohne Energie/Umwandlung, inkl. "traditioneller" Biomasse</t>
  </si>
  <si>
    <t>ohne Energie/Umwandlung</t>
  </si>
  <si>
    <t>exkl. Feedstocks</t>
  </si>
  <si>
    <t>inkl. Energie/Umwandlung</t>
  </si>
  <si>
    <t>Senken</t>
  </si>
  <si>
    <t>Senken - natürlich und technisch</t>
  </si>
  <si>
    <t>Grünes Naphtha</t>
  </si>
  <si>
    <t>Grünes Methanol</t>
  </si>
  <si>
    <t>BECCS (Industrie)</t>
  </si>
  <si>
    <t>BECCS (Energiewirtschaft)</t>
  </si>
  <si>
    <t>Summe technische Senken</t>
  </si>
  <si>
    <t>In dieser Studie nicht als Senke betrachtet, da dauerhafte Bindung sehr unklar</t>
  </si>
  <si>
    <t>BECCUS (Industrie)</t>
  </si>
  <si>
    <r>
      <t>MtCO</t>
    </r>
    <r>
      <rPr>
        <vertAlign val="subscript"/>
        <sz val="11"/>
        <color theme="1"/>
        <rFont val="Calibri"/>
        <family val="2"/>
        <scheme val="minor"/>
      </rPr>
      <t>2</t>
    </r>
  </si>
  <si>
    <t>BECCS(Energiewirtschaft - Fernwärme)</t>
  </si>
  <si>
    <t>zusätzliche Kategorie</t>
  </si>
  <si>
    <t>enthält zus. Industrie/Ind. Prozesse</t>
  </si>
  <si>
    <t>CCS</t>
  </si>
  <si>
    <t>CCS - abgeschiedenes und geologisch gespeichertes CO2</t>
  </si>
  <si>
    <t>Prozessemissionen und Abfall - fossiles CO2</t>
  </si>
  <si>
    <t>BECCUS  (Energiewirtschaft - Fernwärme)</t>
  </si>
  <si>
    <t xml:space="preserve">DACCUS </t>
  </si>
  <si>
    <r>
      <t>MtCO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/>
    </r>
  </si>
  <si>
    <t>Prozessemissionen+MVA</t>
  </si>
  <si>
    <r>
      <rPr>
        <sz val="11"/>
        <color theme="1"/>
        <rFont val="Calibri"/>
        <family val="2"/>
        <scheme val="minor"/>
      </rPr>
      <t>MtCO</t>
    </r>
    <r>
      <rPr>
        <vertAlign val="subscript"/>
        <sz val="11"/>
        <color rgb="FF000000"/>
        <rFont val="Calibri"/>
        <family val="2"/>
        <charset val="1"/>
      </rPr>
      <t>2</t>
    </r>
  </si>
  <si>
    <t>enthält zusätzlich Ind. Prozesse</t>
  </si>
  <si>
    <t>H2-Nachfrage</t>
  </si>
  <si>
    <t>Wasserstoffnachfrage CO2-frei nach Verwendung</t>
  </si>
  <si>
    <t>Glas</t>
  </si>
  <si>
    <t>Grundstoffchemie</t>
  </si>
  <si>
    <t>Papier</t>
  </si>
  <si>
    <t>Restliche Metalle</t>
  </si>
  <si>
    <t>Roheisen, Stahl</t>
  </si>
  <si>
    <t>Steine &amp; Erden</t>
  </si>
  <si>
    <t>Sonstige Industrie</t>
  </si>
  <si>
    <t>Straßengüterverkehr</t>
  </si>
  <si>
    <t>Mineralölverarbeitung</t>
  </si>
  <si>
    <t>Strom, Fernwärme</t>
  </si>
  <si>
    <t>restliche Verwendungen</t>
  </si>
  <si>
    <t>Industriebedarfe enthalten in geringem Umfang blauen Wasserstoff</t>
  </si>
  <si>
    <t>Glas &amp; Keramik</t>
  </si>
  <si>
    <t>Chemie; energetisch &amp; nichtenergetisch</t>
  </si>
  <si>
    <t>Nichteisenmetalle</t>
  </si>
  <si>
    <t>Energetisch &amp; nichtenergetisch</t>
  </si>
  <si>
    <t>zstl.</t>
  </si>
  <si>
    <t>Metalle Gesamt</t>
  </si>
  <si>
    <t>Wasserstoffnachfrage CO2-frei nach Sektoren</t>
  </si>
  <si>
    <t>Energiewirtschaft und Fernwärme</t>
  </si>
  <si>
    <t>Raffinerien</t>
  </si>
  <si>
    <t>inkl. Wasserstoff für E-fuels</t>
  </si>
  <si>
    <t>beinhaltet zusätzlich Luftverkehr und nicht-energetische Nutzung</t>
  </si>
  <si>
    <t>H2-Angebot</t>
  </si>
  <si>
    <t xml:space="preserve">Wasserstofferzeugung </t>
  </si>
  <si>
    <t>Wasserelektrolyse (Inland)</t>
  </si>
  <si>
    <t>Biogen</t>
  </si>
  <si>
    <t>Importe</t>
  </si>
  <si>
    <t>netto</t>
  </si>
  <si>
    <t xml:space="preserve">Biogener und fossiler Wasserstoff </t>
  </si>
  <si>
    <t>PtL-Nachfrage</t>
  </si>
  <si>
    <t>PtL-Nachfrage nach Sektor</t>
  </si>
  <si>
    <t>Verkehr Inland</t>
  </si>
  <si>
    <t>Verkehr Ausland (Internationaler Flug-/Schiffsverkehr)</t>
  </si>
  <si>
    <t>Stofflich+energetisch</t>
  </si>
  <si>
    <t>PtG-Nachfrage</t>
  </si>
  <si>
    <t>PtG-Nachfrage nach Sektor</t>
  </si>
  <si>
    <t>nur Verstromung</t>
  </si>
  <si>
    <t xml:space="preserve">Verkehr </t>
  </si>
  <si>
    <t>SKN-SKN-Agora-KNDE2045</t>
  </si>
  <si>
    <t>SKN-Agora-KNDE2045</t>
  </si>
  <si>
    <t>Seeverkehr gesamt</t>
  </si>
  <si>
    <t>Luftverkehr gesamt</t>
  </si>
  <si>
    <t>fossil/biogen/H2/PtL</t>
  </si>
  <si>
    <t>Datenanhang, Version:</t>
  </si>
  <si>
    <t>1.0</t>
  </si>
  <si>
    <t>Zuletzt aktualisiert: 16.03.2022</t>
  </si>
  <si>
    <t>Szenarienvergleich der "Big 5" Klimaneutralitätsszenarien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</si>
</sst>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"/>
    <numFmt numFmtId="165" formatCode="_-* #,##0.0_-;\-* #,##0.0_-;_-* &quot;-&quot;??_-;_-@_-"/>
    <numFmt numFmtId="166" formatCode="_-* #,##0_-;\-* #,##0_-;_-* &quot;-&quot;??_-;_-@_-"/>
    <numFmt numFmtId="167" formatCode="_-* #,##0_-;\-* #,##0_-;_-* \-??_-;_-@_-"/>
    <numFmt numFmtId="168" formatCode="0.0%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charset val="1"/>
    </font>
    <font>
      <b/>
      <i/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1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charset val="1"/>
    </font>
    <font>
      <vertAlign val="subscript"/>
      <sz val="11"/>
      <color theme="1"/>
      <name val="Calibri"/>
      <family val="2"/>
      <scheme val="minor"/>
    </font>
    <font>
      <vertAlign val="subscript"/>
      <sz val="11"/>
      <color rgb="FF000000"/>
      <name val="Calibri"/>
      <family val="2"/>
      <charset val="1"/>
    </font>
    <font>
      <sz val="11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theme="5"/>
      <name val="Calibri"/>
      <family val="2"/>
    </font>
    <font>
      <sz val="10"/>
      <color theme="1"/>
      <name val="Arial"/>
      <family val="2"/>
    </font>
    <font>
      <b/>
      <sz val="48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2" fillId="0" borderId="0"/>
    <xf numFmtId="0" fontId="20" fillId="0" borderId="0">
      <alignment horizontal="center" vertical="center"/>
    </xf>
  </cellStyleXfs>
  <cellXfs count="130">
    <xf numFmtId="0" fontId="0" fillId="0" borderId="0" xfId="0"/>
    <xf numFmtId="0" fontId="4" fillId="2" borderId="0" xfId="0" applyFont="1" applyFill="1"/>
    <xf numFmtId="0" fontId="0" fillId="2" borderId="0" xfId="0" applyFill="1"/>
    <xf numFmtId="0" fontId="3" fillId="2" borderId="0" xfId="0" applyFont="1" applyFill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1" fontId="0" fillId="0" borderId="0" xfId="0" applyNumberFormat="1"/>
    <xf numFmtId="0" fontId="3" fillId="0" borderId="1" xfId="0" applyFont="1" applyBorder="1"/>
    <xf numFmtId="0" fontId="0" fillId="0" borderId="0" xfId="0" applyAlignment="1">
      <alignment horizontal="left"/>
    </xf>
    <xf numFmtId="0" fontId="4" fillId="3" borderId="0" xfId="0" applyFont="1" applyFill="1"/>
    <xf numFmtId="0" fontId="0" fillId="3" borderId="0" xfId="0" applyFill="1"/>
    <xf numFmtId="0" fontId="5" fillId="3" borderId="1" xfId="0" applyFont="1" applyFill="1" applyBorder="1" applyAlignment="1">
      <alignment horizontal="left"/>
    </xf>
    <xf numFmtId="0" fontId="5" fillId="3" borderId="0" xfId="0" applyFont="1" applyFill="1" applyAlignment="1">
      <alignment horizontal="left"/>
    </xf>
    <xf numFmtId="1" fontId="0" fillId="0" borderId="0" xfId="0" applyNumberFormat="1" applyAlignment="1">
      <alignment horizontal="right"/>
    </xf>
    <xf numFmtId="0" fontId="0" fillId="0" borderId="0" xfId="0" applyAlignment="1">
      <alignment horizontal="left" vertical="top" wrapText="1"/>
    </xf>
    <xf numFmtId="1" fontId="0" fillId="0" borderId="0" xfId="0" applyNumberFormat="1" applyAlignment="1">
      <alignment horizontal="right" vertical="center"/>
    </xf>
    <xf numFmtId="0" fontId="0" fillId="0" borderId="0" xfId="0" applyAlignment="1">
      <alignment horizontal="left" indent="2"/>
    </xf>
    <xf numFmtId="0" fontId="6" fillId="0" borderId="0" xfId="0" applyFont="1" applyAlignment="1">
      <alignment horizontal="left" indent="2"/>
    </xf>
    <xf numFmtId="1" fontId="6" fillId="0" borderId="0" xfId="0" applyNumberFormat="1" applyFont="1"/>
    <xf numFmtId="1" fontId="3" fillId="0" borderId="0" xfId="0" applyNumberFormat="1" applyFont="1"/>
    <xf numFmtId="0" fontId="7" fillId="0" borderId="0" xfId="0" applyFont="1"/>
    <xf numFmtId="0" fontId="4" fillId="4" borderId="0" xfId="0" applyFont="1" applyFill="1"/>
    <xf numFmtId="0" fontId="0" fillId="4" borderId="0" xfId="0" applyFill="1"/>
    <xf numFmtId="0" fontId="5" fillId="4" borderId="0" xfId="0" applyFont="1" applyFill="1"/>
    <xf numFmtId="0" fontId="3" fillId="4" borderId="0" xfId="0" applyFont="1" applyFill="1"/>
    <xf numFmtId="0" fontId="8" fillId="0" borderId="0" xfId="0" applyFont="1" applyAlignment="1">
      <alignment horizontal="left"/>
    </xf>
    <xf numFmtId="0" fontId="0" fillId="0" borderId="1" xfId="0" applyBorder="1"/>
    <xf numFmtId="9" fontId="0" fillId="0" borderId="0" xfId="2" applyFont="1"/>
    <xf numFmtId="0" fontId="6" fillId="0" borderId="0" xfId="0" applyFont="1" applyAlignment="1">
      <alignment horizontal="left"/>
    </xf>
    <xf numFmtId="0" fontId="6" fillId="0" borderId="0" xfId="0" applyFont="1"/>
    <xf numFmtId="0" fontId="9" fillId="0" borderId="1" xfId="0" applyFont="1" applyBorder="1" applyAlignment="1">
      <alignment horizontal="left"/>
    </xf>
    <xf numFmtId="0" fontId="5" fillId="4" borderId="1" xfId="0" applyFont="1" applyFill="1" applyBorder="1"/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4" fillId="5" borderId="0" xfId="0" applyFont="1" applyFill="1"/>
    <xf numFmtId="0" fontId="0" fillId="5" borderId="0" xfId="0" applyFill="1"/>
    <xf numFmtId="0" fontId="4" fillId="0" borderId="0" xfId="0" applyFont="1"/>
    <xf numFmtId="0" fontId="5" fillId="5" borderId="0" xfId="0" applyFont="1" applyFill="1" applyAlignment="1">
      <alignment horizontal="left"/>
    </xf>
    <xf numFmtId="0" fontId="10" fillId="0" borderId="0" xfId="0" applyFont="1"/>
    <xf numFmtId="1" fontId="10" fillId="0" borderId="0" xfId="0" applyNumberFormat="1" applyFont="1"/>
    <xf numFmtId="0" fontId="11" fillId="0" borderId="0" xfId="0" applyFont="1"/>
    <xf numFmtId="1" fontId="11" fillId="0" borderId="0" xfId="0" applyNumberFormat="1" applyFont="1"/>
    <xf numFmtId="1" fontId="12" fillId="0" borderId="0" xfId="0" applyNumberFormat="1" applyFont="1"/>
    <xf numFmtId="0" fontId="12" fillId="0" borderId="0" xfId="0" applyFont="1"/>
    <xf numFmtId="0" fontId="2" fillId="0" borderId="0" xfId="0" applyFont="1"/>
    <xf numFmtId="164" fontId="0" fillId="0" borderId="0" xfId="0" applyNumberFormat="1"/>
    <xf numFmtId="0" fontId="4" fillId="6" borderId="0" xfId="0" applyFont="1" applyFill="1"/>
    <xf numFmtId="0" fontId="0" fillId="6" borderId="0" xfId="0" applyFill="1"/>
    <xf numFmtId="0" fontId="5" fillId="6" borderId="0" xfId="0" applyFont="1" applyFill="1" applyAlignment="1">
      <alignment horizontal="left"/>
    </xf>
    <xf numFmtId="165" fontId="0" fillId="0" borderId="0" xfId="1" applyNumberFormat="1" applyFont="1" applyBorder="1" applyAlignment="1">
      <alignment horizontal="left"/>
    </xf>
    <xf numFmtId="166" fontId="0" fillId="0" borderId="0" xfId="1" applyNumberFormat="1" applyFont="1" applyBorder="1" applyAlignment="1">
      <alignment horizontal="right"/>
    </xf>
    <xf numFmtId="1" fontId="0" fillId="0" borderId="0" xfId="1" applyNumberFormat="1" applyFont="1" applyBorder="1" applyAlignment="1">
      <alignment horizontal="right"/>
    </xf>
    <xf numFmtId="166" fontId="0" fillId="0" borderId="0" xfId="1" applyNumberFormat="1" applyFont="1" applyBorder="1" applyAlignment="1">
      <alignment horizontal="left"/>
    </xf>
    <xf numFmtId="166" fontId="0" fillId="0" borderId="0" xfId="3" applyNumberFormat="1" applyFont="1" applyBorder="1" applyAlignment="1">
      <alignment horizontal="right"/>
    </xf>
    <xf numFmtId="166" fontId="0" fillId="0" borderId="0" xfId="3" applyNumberFormat="1" applyFont="1" applyBorder="1"/>
    <xf numFmtId="1" fontId="0" fillId="0" borderId="0" xfId="3" applyNumberFormat="1" applyFont="1" applyBorder="1" applyAlignment="1">
      <alignment horizontal="right"/>
    </xf>
    <xf numFmtId="1" fontId="12" fillId="0" borderId="0" xfId="4" applyNumberFormat="1" applyAlignment="1">
      <alignment horizontal="right"/>
    </xf>
    <xf numFmtId="1" fontId="0" fillId="0" borderId="0" xfId="3" applyNumberFormat="1" applyFont="1" applyBorder="1"/>
    <xf numFmtId="1" fontId="12" fillId="0" borderId="0" xfId="4" applyNumberFormat="1"/>
    <xf numFmtId="1" fontId="0" fillId="0" borderId="0" xfId="3" applyNumberFormat="1" applyFont="1" applyFill="1" applyBorder="1"/>
    <xf numFmtId="1" fontId="0" fillId="0" borderId="0" xfId="3" applyNumberFormat="1" applyFont="1" applyFill="1" applyBorder="1" applyAlignment="1">
      <alignment horizontal="right"/>
    </xf>
    <xf numFmtId="165" fontId="0" fillId="0" borderId="0" xfId="1" applyNumberFormat="1" applyFont="1" applyBorder="1" applyAlignment="1"/>
    <xf numFmtId="167" fontId="0" fillId="0" borderId="0" xfId="1" applyNumberFormat="1" applyFont="1" applyBorder="1" applyAlignment="1" applyProtection="1">
      <alignment horizontal="right"/>
    </xf>
    <xf numFmtId="1" fontId="0" fillId="0" borderId="0" xfId="1" applyNumberFormat="1" applyFont="1" applyBorder="1" applyAlignment="1" applyProtection="1">
      <alignment horizontal="right"/>
    </xf>
    <xf numFmtId="167" fontId="0" fillId="0" borderId="0" xfId="1" applyNumberFormat="1" applyFont="1" applyBorder="1" applyAlignment="1" applyProtection="1"/>
    <xf numFmtId="9" fontId="0" fillId="0" borderId="0" xfId="2" applyFont="1" applyBorder="1" applyAlignment="1">
      <alignment horizontal="right"/>
    </xf>
    <xf numFmtId="9" fontId="0" fillId="0" borderId="0" xfId="2" applyFont="1" applyBorder="1"/>
    <xf numFmtId="9" fontId="0" fillId="0" borderId="0" xfId="0" applyNumberFormat="1"/>
    <xf numFmtId="164" fontId="12" fillId="0" borderId="0" xfId="4" applyNumberFormat="1"/>
    <xf numFmtId="164" fontId="12" fillId="0" borderId="0" xfId="4" applyNumberFormat="1" applyAlignment="1">
      <alignment horizontal="right"/>
    </xf>
    <xf numFmtId="9" fontId="1" fillId="0" borderId="0" xfId="2" applyBorder="1"/>
    <xf numFmtId="168" fontId="0" fillId="0" borderId="0" xfId="0" applyNumberFormat="1" applyAlignment="1">
      <alignment horizontal="right"/>
    </xf>
    <xf numFmtId="168" fontId="0" fillId="0" borderId="0" xfId="2" applyNumberFormat="1" applyFont="1"/>
    <xf numFmtId="168" fontId="0" fillId="0" borderId="0" xfId="2" applyNumberFormat="1" applyFont="1" applyFill="1"/>
    <xf numFmtId="168" fontId="1" fillId="0" borderId="0" xfId="2" applyNumberFormat="1" applyFill="1" applyBorder="1"/>
    <xf numFmtId="168" fontId="1" fillId="0" borderId="0" xfId="2" applyNumberFormat="1" applyBorder="1"/>
    <xf numFmtId="0" fontId="4" fillId="7" borderId="0" xfId="0" applyFont="1" applyFill="1"/>
    <xf numFmtId="0" fontId="0" fillId="7" borderId="0" xfId="0" applyFill="1"/>
    <xf numFmtId="0" fontId="5" fillId="7" borderId="0" xfId="0" applyFont="1" applyFill="1"/>
    <xf numFmtId="0" fontId="3" fillId="0" borderId="0" xfId="0" applyFont="1" applyAlignment="1">
      <alignment horizontal="left" vertical="center"/>
    </xf>
    <xf numFmtId="1" fontId="13" fillId="0" borderId="0" xfId="0" applyNumberFormat="1" applyFont="1"/>
    <xf numFmtId="2" fontId="0" fillId="0" borderId="0" xfId="0" applyNumberFormat="1"/>
    <xf numFmtId="0" fontId="4" fillId="8" borderId="0" xfId="0" applyFont="1" applyFill="1"/>
    <xf numFmtId="0" fontId="0" fillId="8" borderId="0" xfId="0" applyFill="1"/>
    <xf numFmtId="0" fontId="5" fillId="8" borderId="0" xfId="0" applyFont="1" applyFill="1"/>
    <xf numFmtId="0" fontId="0" fillId="0" borderId="0" xfId="0" applyAlignment="1">
      <alignment horizontal="left" indent="3"/>
    </xf>
    <xf numFmtId="0" fontId="0" fillId="9" borderId="0" xfId="0" applyFill="1"/>
    <xf numFmtId="0" fontId="4" fillId="10" borderId="0" xfId="0" applyFont="1" applyFill="1"/>
    <xf numFmtId="0" fontId="0" fillId="10" borderId="0" xfId="0" applyFill="1"/>
    <xf numFmtId="0" fontId="5" fillId="10" borderId="0" xfId="0" applyFont="1" applyFill="1"/>
    <xf numFmtId="3" fontId="0" fillId="0" borderId="0" xfId="0" applyNumberFormat="1"/>
    <xf numFmtId="0" fontId="4" fillId="11" borderId="0" xfId="0" applyFont="1" applyFill="1"/>
    <xf numFmtId="0" fontId="0" fillId="11" borderId="0" xfId="0" applyFill="1"/>
    <xf numFmtId="0" fontId="5" fillId="11" borderId="0" xfId="0" applyFont="1" applyFill="1"/>
    <xf numFmtId="0" fontId="4" fillId="12" borderId="0" xfId="0" applyFont="1" applyFill="1"/>
    <xf numFmtId="0" fontId="0" fillId="12" borderId="0" xfId="0" applyFill="1"/>
    <xf numFmtId="0" fontId="5" fillId="12" borderId="0" xfId="0" applyFont="1" applyFill="1"/>
    <xf numFmtId="1" fontId="16" fillId="0" borderId="0" xfId="0" applyNumberFormat="1" applyFont="1" applyAlignment="1">
      <alignment horizontal="right" vertical="top" wrapText="1"/>
    </xf>
    <xf numFmtId="1" fontId="17" fillId="0" borderId="0" xfId="0" applyNumberFormat="1" applyFont="1" applyAlignment="1">
      <alignment horizontal="right" wrapText="1"/>
    </xf>
    <xf numFmtId="1" fontId="13" fillId="0" borderId="0" xfId="0" applyNumberFormat="1" applyFont="1" applyAlignment="1">
      <alignment horizontal="right" vertical="top" wrapText="1"/>
    </xf>
    <xf numFmtId="1" fontId="0" fillId="0" borderId="0" xfId="0" applyNumberFormat="1" applyAlignment="1">
      <alignment horizontal="right" wrapText="1"/>
    </xf>
    <xf numFmtId="1" fontId="7" fillId="0" borderId="0" xfId="0" applyNumberFormat="1" applyFont="1" applyAlignment="1">
      <alignment horizontal="right" vertical="top" wrapText="1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1" fontId="18" fillId="0" borderId="0" xfId="0" applyNumberFormat="1" applyFont="1"/>
    <xf numFmtId="0" fontId="18" fillId="0" borderId="0" xfId="0" applyFont="1"/>
    <xf numFmtId="1" fontId="16" fillId="0" borderId="0" xfId="0" applyNumberFormat="1" applyFont="1" applyAlignment="1">
      <alignment horizontal="right" vertical="top"/>
    </xf>
    <xf numFmtId="1" fontId="7" fillId="0" borderId="0" xfId="0" applyNumberFormat="1" applyFont="1"/>
    <xf numFmtId="0" fontId="19" fillId="0" borderId="0" xfId="0" applyFont="1"/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horizontal="left"/>
    </xf>
    <xf numFmtId="0" fontId="22" fillId="0" borderId="0" xfId="4" applyFont="1" applyAlignment="1">
      <alignment horizontal="left" vertical="center"/>
    </xf>
    <xf numFmtId="9" fontId="20" fillId="0" borderId="0" xfId="5" applyNumberFormat="1">
      <alignment horizontal="center" vertical="center"/>
    </xf>
    <xf numFmtId="0" fontId="23" fillId="0" borderId="0" xfId="4" applyFont="1" applyAlignment="1">
      <alignment horizontal="left" vertical="center"/>
    </xf>
    <xf numFmtId="0" fontId="23" fillId="0" borderId="0" xfId="4" quotePrefix="1" applyFont="1" applyAlignment="1">
      <alignment horizontal="left" vertical="center"/>
    </xf>
    <xf numFmtId="0" fontId="21" fillId="0" borderId="0" xfId="4" applyFont="1" applyAlignment="1">
      <alignment horizontal="left" vertical="top" wrapText="1"/>
    </xf>
    <xf numFmtId="1" fontId="0" fillId="0" borderId="0" xfId="0" applyNumberFormat="1" applyAlignment="1">
      <alignment horizontal="right"/>
    </xf>
    <xf numFmtId="0" fontId="0" fillId="0" borderId="0" xfId="0" applyAlignment="1">
      <alignment horizontal="left" vertical="top" wrapText="1"/>
    </xf>
    <xf numFmtId="1" fontId="0" fillId="0" borderId="0" xfId="0" applyNumberFormat="1" applyAlignment="1">
      <alignment horizontal="right" vertical="center"/>
    </xf>
    <xf numFmtId="0" fontId="5" fillId="3" borderId="1" xfId="0" applyFont="1" applyFill="1" applyBorder="1" applyAlignment="1">
      <alignment horizontal="left"/>
    </xf>
    <xf numFmtId="0" fontId="5" fillId="3" borderId="0" xfId="0" applyFont="1" applyFill="1" applyAlignment="1">
      <alignment horizontal="left"/>
    </xf>
    <xf numFmtId="0" fontId="5" fillId="4" borderId="1" xfId="0" applyFont="1" applyFill="1" applyBorder="1" applyAlignment="1">
      <alignment horizontal="left"/>
    </xf>
    <xf numFmtId="0" fontId="5" fillId="4" borderId="0" xfId="0" applyFont="1" applyFill="1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5" fillId="11" borderId="0" xfId="0" applyFont="1" applyFill="1" applyAlignment="1">
      <alignment horizontal="left"/>
    </xf>
  </cellXfs>
  <cellStyles count="6">
    <cellStyle name="Komma" xfId="1" builtinId="3"/>
    <cellStyle name="Komma 2" xfId="3" xr:uid="{8273A9B5-06B2-4AA9-A431-20BF5F136F79}"/>
    <cellStyle name="Prozent" xfId="2" builtinId="5"/>
    <cellStyle name="Standard" xfId="0" builtinId="0"/>
    <cellStyle name="Standard 2" xfId="4" xr:uid="{936B2144-440A-4847-808C-B8ED9EBCF3A2}"/>
    <cellStyle name="Standard Mittig" xfId="5" xr:uid="{6D8681E8-129F-40C1-B892-4163A6CC6BC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88257</xdr:colOff>
      <xdr:row>1</xdr:row>
      <xdr:rowOff>19736</xdr:rowOff>
    </xdr:from>
    <xdr:to>
      <xdr:col>10</xdr:col>
      <xdr:colOff>371493</xdr:colOff>
      <xdr:row>3</xdr:row>
      <xdr:rowOff>140931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FDD7F0FA-844F-451D-B66B-4E5D85D356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46257" y="200711"/>
          <a:ext cx="1045236" cy="4831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328389</xdr:colOff>
      <xdr:row>1</xdr:row>
      <xdr:rowOff>0</xdr:rowOff>
    </xdr:from>
    <xdr:to>
      <xdr:col>12</xdr:col>
      <xdr:colOff>611625</xdr:colOff>
      <xdr:row>3</xdr:row>
      <xdr:rowOff>160668</xdr:rowOff>
    </xdr:to>
    <xdr:pic>
      <xdr:nvPicPr>
        <xdr:cNvPr id="3" name="Picture 4" descr="BMWK - Bundesministerium für Wirtschaft und Klimaschutz">
          <a:extLst>
            <a:ext uri="{FF2B5EF4-FFF2-40B4-BE49-F238E27FC236}">
              <a16:creationId xmlns:a16="http://schemas.microsoft.com/office/drawing/2014/main" id="{DAB41C4B-BF4D-4039-AFEA-D1AF6EED8B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10389" y="180975"/>
          <a:ext cx="1045236" cy="5226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610125</xdr:colOff>
      <xdr:row>1</xdr:row>
      <xdr:rowOff>76091</xdr:rowOff>
    </xdr:from>
    <xdr:to>
      <xdr:col>8</xdr:col>
      <xdr:colOff>131361</xdr:colOff>
      <xdr:row>3</xdr:row>
      <xdr:rowOff>84577</xdr:rowOff>
    </xdr:to>
    <xdr:pic>
      <xdr:nvPicPr>
        <xdr:cNvPr id="4" name="Picture 6">
          <a:extLst>
            <a:ext uri="{FF2B5EF4-FFF2-40B4-BE49-F238E27FC236}">
              <a16:creationId xmlns:a16="http://schemas.microsoft.com/office/drawing/2014/main" id="{250B9680-B4B1-46A2-901F-7F20CFB4B89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644" b="17859"/>
        <a:stretch/>
      </xdr:blipFill>
      <xdr:spPr bwMode="auto">
        <a:xfrm>
          <a:off x="5182125" y="257066"/>
          <a:ext cx="1045236" cy="3704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568523</xdr:colOff>
      <xdr:row>1</xdr:row>
      <xdr:rowOff>107002</xdr:rowOff>
    </xdr:from>
    <xdr:to>
      <xdr:col>13</xdr:col>
      <xdr:colOff>1608199</xdr:colOff>
      <xdr:row>3</xdr:row>
      <xdr:rowOff>53666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073460F9-7487-43FD-A1ED-2631CED44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474523" y="287977"/>
          <a:ext cx="1039676" cy="308614"/>
        </a:xfrm>
        <a:prstGeom prst="rect">
          <a:avLst/>
        </a:prstGeom>
      </xdr:spPr>
    </xdr:pic>
    <xdr:clientData/>
  </xdr:twoCellAnchor>
  <xdr:twoCellAnchor editAs="oneCell">
    <xdr:from>
      <xdr:col>4</xdr:col>
      <xdr:colOff>369993</xdr:colOff>
      <xdr:row>1</xdr:row>
      <xdr:rowOff>14596</xdr:rowOff>
    </xdr:from>
    <xdr:to>
      <xdr:col>5</xdr:col>
      <xdr:colOff>653229</xdr:colOff>
      <xdr:row>3</xdr:row>
      <xdr:rowOff>64317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CDF04234-A49C-455E-AACC-E8C9902645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417993" y="195571"/>
          <a:ext cx="1045236" cy="411671"/>
        </a:xfrm>
        <a:prstGeom prst="rect">
          <a:avLst/>
        </a:prstGeom>
      </xdr:spPr>
    </xdr:pic>
    <xdr:clientData/>
  </xdr:twoCellAnchor>
  <xdr:twoCellAnchor editAs="oneCell">
    <xdr:from>
      <xdr:col>2</xdr:col>
      <xdr:colOff>270331</xdr:colOff>
      <xdr:row>1</xdr:row>
      <xdr:rowOff>34618</xdr:rowOff>
    </xdr:from>
    <xdr:to>
      <xdr:col>3</xdr:col>
      <xdr:colOff>553567</xdr:colOff>
      <xdr:row>3</xdr:row>
      <xdr:rowOff>160668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2059E56F-E1B3-48E4-A680-2FE62D69506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t="6624"/>
        <a:stretch/>
      </xdr:blipFill>
      <xdr:spPr>
        <a:xfrm>
          <a:off x="1794331" y="215593"/>
          <a:ext cx="1045236" cy="488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</xdr:row>
      <xdr:rowOff>72231</xdr:rowOff>
    </xdr:from>
    <xdr:to>
      <xdr:col>1</xdr:col>
      <xdr:colOff>453905</xdr:colOff>
      <xdr:row>3</xdr:row>
      <xdr:rowOff>41892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7E83A68-5F73-4322-A7FA-98EA81F72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253206"/>
          <a:ext cx="1215905" cy="3316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ECBEC-4027-4E7E-B31B-5A6B0D0118D0}">
  <sheetPr>
    <tabColor theme="4"/>
  </sheetPr>
  <dimension ref="A8:N13"/>
  <sheetViews>
    <sheetView showGridLines="0" tabSelected="1" zoomScale="85" zoomScaleNormal="85" workbookViewId="0">
      <selection activeCell="A10" sqref="A10:N10"/>
    </sheetView>
  </sheetViews>
  <sheetFormatPr baseColWidth="10" defaultRowHeight="14.5" x14ac:dyDescent="0.35"/>
  <cols>
    <col min="14" max="14" width="32.1796875" customWidth="1"/>
  </cols>
  <sheetData>
    <row r="8" spans="1:14" ht="5.15" customHeight="1" x14ac:dyDescent="0.35"/>
    <row r="9" spans="1:14" hidden="1" x14ac:dyDescent="0.35"/>
    <row r="10" spans="1:14" ht="138.65" customHeight="1" x14ac:dyDescent="0.35">
      <c r="A10" s="117" t="s">
        <v>383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</row>
    <row r="11" spans="1:14" x14ac:dyDescent="0.35">
      <c r="A11" s="113"/>
      <c r="B11" s="113"/>
      <c r="C11" s="113"/>
      <c r="D11" s="113"/>
      <c r="E11" s="113"/>
      <c r="F11" s="113"/>
      <c r="G11" s="114"/>
      <c r="H11" s="113"/>
      <c r="I11" s="113"/>
      <c r="J11" s="113"/>
      <c r="K11" s="113"/>
      <c r="L11" s="113"/>
      <c r="M11" s="113"/>
      <c r="N11" s="113"/>
    </row>
    <row r="12" spans="1:14" x14ac:dyDescent="0.35">
      <c r="A12" s="115" t="s">
        <v>380</v>
      </c>
      <c r="B12" s="115"/>
      <c r="C12" s="116" t="s">
        <v>381</v>
      </c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</row>
    <row r="13" spans="1:14" x14ac:dyDescent="0.35">
      <c r="A13" s="115" t="s">
        <v>382</v>
      </c>
      <c r="B13" s="115"/>
      <c r="C13" s="115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</row>
  </sheetData>
  <mergeCells count="1">
    <mergeCell ref="A10:N10"/>
  </mergeCell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0D51AB-1300-4C03-9B43-2A609CA3C025}">
  <sheetPr>
    <tabColor theme="2" tint="-9.9978637043366805E-2"/>
  </sheetPr>
  <dimension ref="A1:M83"/>
  <sheetViews>
    <sheetView zoomScale="85" zoomScaleNormal="85" workbookViewId="0">
      <selection activeCell="B19" sqref="B19"/>
    </sheetView>
  </sheetViews>
  <sheetFormatPr baseColWidth="10" defaultRowHeight="14.5" x14ac:dyDescent="0.35"/>
  <cols>
    <col min="1" max="1" width="38.453125" customWidth="1"/>
    <col min="2" max="2" width="38.1796875" customWidth="1"/>
    <col min="3" max="3" width="19.54296875" customWidth="1"/>
    <col min="11" max="11" width="10.81640625" customWidth="1"/>
    <col min="12" max="12" width="93" bestFit="1" customWidth="1"/>
    <col min="13" max="13" width="73.453125" customWidth="1"/>
  </cols>
  <sheetData>
    <row r="1" spans="1:12" s="2" customFormat="1" ht="21" x14ac:dyDescent="0.5">
      <c r="A1" s="1" t="s">
        <v>0</v>
      </c>
    </row>
    <row r="4" spans="1:12" s="2" customFormat="1" x14ac:dyDescent="0.35">
      <c r="A4" s="3" t="s">
        <v>1</v>
      </c>
      <c r="B4" s="3"/>
    </row>
    <row r="5" spans="1:12" x14ac:dyDescent="0.35">
      <c r="B5" s="4"/>
      <c r="C5" s="4"/>
      <c r="D5" s="4">
        <v>2016</v>
      </c>
      <c r="E5" s="4">
        <v>2025</v>
      </c>
      <c r="F5" s="4">
        <v>2030</v>
      </c>
      <c r="G5" s="4">
        <v>2035</v>
      </c>
      <c r="H5" s="4">
        <v>2040</v>
      </c>
      <c r="I5" s="4">
        <v>2045</v>
      </c>
      <c r="J5" s="4">
        <v>2050</v>
      </c>
      <c r="L5" s="4" t="s">
        <v>2</v>
      </c>
    </row>
    <row r="6" spans="1:12" x14ac:dyDescent="0.35">
      <c r="A6" s="4" t="s">
        <v>375</v>
      </c>
      <c r="B6" t="s">
        <v>1</v>
      </c>
      <c r="C6" t="s">
        <v>3</v>
      </c>
      <c r="D6">
        <v>3290</v>
      </c>
      <c r="E6">
        <v>3755</v>
      </c>
      <c r="F6">
        <v>4030</v>
      </c>
      <c r="G6">
        <v>4279</v>
      </c>
      <c r="H6">
        <v>4548</v>
      </c>
      <c r="I6">
        <v>4861</v>
      </c>
    </row>
    <row r="8" spans="1:12" x14ac:dyDescent="0.35">
      <c r="B8" s="5"/>
      <c r="D8" s="4">
        <v>2019</v>
      </c>
      <c r="E8" s="4">
        <v>2025</v>
      </c>
      <c r="F8" s="4">
        <v>2030</v>
      </c>
      <c r="G8" s="4">
        <v>2035</v>
      </c>
      <c r="H8" s="4">
        <v>2040</v>
      </c>
      <c r="I8" s="4">
        <v>2045</v>
      </c>
      <c r="J8" s="4">
        <v>2050</v>
      </c>
    </row>
    <row r="9" spans="1:12" x14ac:dyDescent="0.35">
      <c r="A9" s="6" t="s">
        <v>4</v>
      </c>
      <c r="B9" t="s">
        <v>1</v>
      </c>
      <c r="C9" t="s">
        <v>3</v>
      </c>
      <c r="D9">
        <v>3449</v>
      </c>
      <c r="F9">
        <v>3981</v>
      </c>
      <c r="I9" s="7">
        <v>4484.3814921125158</v>
      </c>
    </row>
    <row r="11" spans="1:12" x14ac:dyDescent="0.35">
      <c r="B11" s="4"/>
      <c r="D11" s="4">
        <v>2019</v>
      </c>
      <c r="E11" s="4">
        <v>2025</v>
      </c>
      <c r="F11" s="4">
        <v>2030</v>
      </c>
      <c r="G11" s="4">
        <v>2035</v>
      </c>
      <c r="H11" s="4">
        <v>2040</v>
      </c>
      <c r="I11" s="4">
        <v>2045</v>
      </c>
      <c r="J11" s="4">
        <v>2050</v>
      </c>
    </row>
    <row r="12" spans="1:12" x14ac:dyDescent="0.35">
      <c r="A12" s="8" t="s">
        <v>5</v>
      </c>
      <c r="B12" t="s">
        <v>1</v>
      </c>
      <c r="C12" t="s">
        <v>3</v>
      </c>
      <c r="D12" s="7">
        <v>3473</v>
      </c>
      <c r="F12" s="7">
        <v>3918</v>
      </c>
      <c r="G12" s="7">
        <v>4097</v>
      </c>
      <c r="H12" s="7">
        <v>4285</v>
      </c>
      <c r="I12" s="7">
        <v>4481</v>
      </c>
    </row>
    <row r="14" spans="1:12" x14ac:dyDescent="0.35">
      <c r="D14" s="4">
        <v>2016</v>
      </c>
      <c r="E14" s="4">
        <v>2025</v>
      </c>
      <c r="F14" s="4">
        <v>2030</v>
      </c>
      <c r="G14" s="4">
        <v>2035</v>
      </c>
      <c r="H14" s="4">
        <v>2040</v>
      </c>
      <c r="I14" s="4">
        <v>2045</v>
      </c>
      <c r="J14" s="4">
        <v>2050</v>
      </c>
    </row>
    <row r="15" spans="1:12" x14ac:dyDescent="0.35">
      <c r="A15" s="4" t="s">
        <v>6</v>
      </c>
      <c r="B15" t="s">
        <v>1</v>
      </c>
      <c r="C15" t="s">
        <v>3</v>
      </c>
      <c r="E15">
        <v>3669</v>
      </c>
      <c r="F15">
        <v>3837</v>
      </c>
      <c r="G15">
        <v>4013</v>
      </c>
      <c r="H15">
        <v>4197</v>
      </c>
      <c r="J15">
        <v>4590</v>
      </c>
    </row>
    <row r="17" spans="1:12" x14ac:dyDescent="0.35">
      <c r="D17" s="4">
        <v>2015</v>
      </c>
      <c r="E17" s="4">
        <v>2025</v>
      </c>
      <c r="F17" s="4">
        <v>2030</v>
      </c>
      <c r="G17" s="4">
        <v>2035</v>
      </c>
      <c r="H17" s="4">
        <v>2040</v>
      </c>
      <c r="I17" s="4">
        <v>2045</v>
      </c>
      <c r="J17" s="4">
        <v>2050</v>
      </c>
    </row>
    <row r="18" spans="1:12" x14ac:dyDescent="0.35">
      <c r="A18" s="4" t="s">
        <v>7</v>
      </c>
      <c r="B18" t="s">
        <v>1</v>
      </c>
      <c r="C18" t="s">
        <v>3</v>
      </c>
      <c r="D18" s="7">
        <v>3236.5220935926232</v>
      </c>
      <c r="E18" s="7">
        <v>3595.8345622546399</v>
      </c>
      <c r="F18" s="7">
        <v>3709.9289852003999</v>
      </c>
      <c r="G18" s="7">
        <v>3868.7935440329002</v>
      </c>
      <c r="H18" s="7">
        <v>4086.0693014958101</v>
      </c>
      <c r="I18" s="7">
        <v>4407.8795360174499</v>
      </c>
      <c r="L18" t="s">
        <v>8</v>
      </c>
    </row>
    <row r="21" spans="1:12" s="2" customFormat="1" x14ac:dyDescent="0.35">
      <c r="A21" s="3" t="s">
        <v>9</v>
      </c>
      <c r="B21" s="3"/>
    </row>
    <row r="22" spans="1:12" x14ac:dyDescent="0.35">
      <c r="B22" s="4"/>
      <c r="C22" s="4"/>
      <c r="D22" s="4">
        <v>2016</v>
      </c>
      <c r="E22" s="4">
        <v>2025</v>
      </c>
      <c r="F22" s="4">
        <v>2030</v>
      </c>
      <c r="G22" s="4">
        <v>2035</v>
      </c>
      <c r="H22" s="4">
        <v>2040</v>
      </c>
      <c r="I22" s="4">
        <v>2045</v>
      </c>
      <c r="J22" s="4">
        <v>2050</v>
      </c>
      <c r="L22" s="4" t="s">
        <v>2</v>
      </c>
    </row>
    <row r="23" spans="1:12" x14ac:dyDescent="0.35">
      <c r="A23" s="4" t="s">
        <v>376</v>
      </c>
      <c r="B23" t="s">
        <v>10</v>
      </c>
      <c r="C23" t="s">
        <v>11</v>
      </c>
      <c r="D23">
        <v>42</v>
      </c>
      <c r="E23">
        <v>62</v>
      </c>
      <c r="F23">
        <v>62</v>
      </c>
      <c r="G23">
        <v>61</v>
      </c>
      <c r="H23">
        <v>59</v>
      </c>
      <c r="I23">
        <v>57</v>
      </c>
    </row>
    <row r="24" spans="1:12" x14ac:dyDescent="0.35">
      <c r="A24" s="4"/>
      <c r="B24" t="s">
        <v>12</v>
      </c>
      <c r="C24" t="s">
        <v>13</v>
      </c>
      <c r="D24">
        <v>15</v>
      </c>
      <c r="E24">
        <v>19</v>
      </c>
      <c r="F24">
        <v>20</v>
      </c>
      <c r="G24">
        <v>20</v>
      </c>
      <c r="H24">
        <v>21</v>
      </c>
      <c r="I24">
        <v>21</v>
      </c>
    </row>
    <row r="26" spans="1:12" x14ac:dyDescent="0.35">
      <c r="B26" s="5"/>
      <c r="D26" s="4">
        <v>2019</v>
      </c>
      <c r="E26" s="4">
        <v>2025</v>
      </c>
      <c r="F26" s="4">
        <v>2030</v>
      </c>
      <c r="G26" s="4">
        <v>2035</v>
      </c>
      <c r="H26" s="4">
        <v>2040</v>
      </c>
      <c r="I26" s="4">
        <v>2045</v>
      </c>
      <c r="J26" s="4">
        <v>2050</v>
      </c>
    </row>
    <row r="27" spans="1:12" x14ac:dyDescent="0.35">
      <c r="A27" s="6" t="s">
        <v>4</v>
      </c>
      <c r="B27" t="s">
        <v>10</v>
      </c>
      <c r="C27" t="s">
        <v>11</v>
      </c>
      <c r="D27">
        <v>10.4</v>
      </c>
      <c r="F27">
        <v>8.3000000000000007</v>
      </c>
      <c r="I27">
        <v>7.8</v>
      </c>
    </row>
    <row r="28" spans="1:12" x14ac:dyDescent="0.35">
      <c r="A28" s="5"/>
      <c r="B28" t="s">
        <v>12</v>
      </c>
      <c r="C28" t="s">
        <v>13</v>
      </c>
      <c r="D28">
        <v>4.9000000000000004</v>
      </c>
      <c r="F28">
        <v>3.7</v>
      </c>
      <c r="I28">
        <v>3.7</v>
      </c>
    </row>
    <row r="30" spans="1:12" x14ac:dyDescent="0.35">
      <c r="B30" s="4"/>
      <c r="D30" s="4">
        <v>2019</v>
      </c>
      <c r="E30" s="4">
        <v>2025</v>
      </c>
      <c r="F30" s="4">
        <v>2030</v>
      </c>
      <c r="G30" s="4">
        <v>2035</v>
      </c>
      <c r="H30" s="4">
        <v>2040</v>
      </c>
      <c r="I30" s="4">
        <v>2045</v>
      </c>
      <c r="J30" s="4">
        <v>2050</v>
      </c>
    </row>
    <row r="31" spans="1:12" x14ac:dyDescent="0.35">
      <c r="A31" s="8" t="s">
        <v>5</v>
      </c>
      <c r="B31" t="s">
        <v>10</v>
      </c>
      <c r="C31" t="s">
        <v>11</v>
      </c>
      <c r="D31" s="7">
        <v>40</v>
      </c>
      <c r="F31" s="7">
        <v>78</v>
      </c>
      <c r="G31" s="7">
        <v>86</v>
      </c>
      <c r="H31" s="7">
        <v>94</v>
      </c>
      <c r="I31" s="7">
        <v>112</v>
      </c>
      <c r="L31" t="s">
        <v>14</v>
      </c>
    </row>
    <row r="32" spans="1:12" x14ac:dyDescent="0.35">
      <c r="A32" s="4"/>
      <c r="B32" t="s">
        <v>12</v>
      </c>
      <c r="C32" t="s">
        <v>13</v>
      </c>
      <c r="D32" s="7">
        <v>19</v>
      </c>
      <c r="F32" s="7">
        <v>30</v>
      </c>
      <c r="G32" s="7">
        <v>36</v>
      </c>
      <c r="H32" s="7">
        <v>41</v>
      </c>
      <c r="I32" s="7">
        <v>40</v>
      </c>
      <c r="L32" t="s">
        <v>14</v>
      </c>
    </row>
    <row r="34" spans="1:12" x14ac:dyDescent="0.35">
      <c r="D34" s="4">
        <v>2016</v>
      </c>
      <c r="E34" s="4">
        <v>2025</v>
      </c>
      <c r="F34" s="4">
        <v>2030</v>
      </c>
      <c r="G34" s="4">
        <v>2035</v>
      </c>
      <c r="H34" s="4">
        <v>2040</v>
      </c>
      <c r="I34" s="4">
        <v>2045</v>
      </c>
      <c r="J34" s="4">
        <v>2050</v>
      </c>
    </row>
    <row r="35" spans="1:12" x14ac:dyDescent="0.35">
      <c r="A35" s="4" t="s">
        <v>6</v>
      </c>
      <c r="B35" t="s">
        <v>10</v>
      </c>
      <c r="C35" t="s">
        <v>15</v>
      </c>
      <c r="E35" s="7">
        <v>42.55</v>
      </c>
      <c r="F35" s="7">
        <v>42.55</v>
      </c>
      <c r="G35" s="7">
        <v>44.399999999999991</v>
      </c>
      <c r="H35" s="7">
        <v>57.349999999999994</v>
      </c>
      <c r="I35" s="7">
        <v>0</v>
      </c>
      <c r="J35" s="7">
        <v>53.65</v>
      </c>
    </row>
    <row r="36" spans="1:12" x14ac:dyDescent="0.35">
      <c r="A36" s="4"/>
      <c r="B36" t="s">
        <v>12</v>
      </c>
      <c r="C36" t="s">
        <v>13</v>
      </c>
      <c r="F36">
        <v>22</v>
      </c>
      <c r="G36">
        <v>22</v>
      </c>
      <c r="H36">
        <v>22</v>
      </c>
      <c r="J36">
        <v>22</v>
      </c>
      <c r="L36" t="s">
        <v>16</v>
      </c>
    </row>
    <row r="38" spans="1:12" x14ac:dyDescent="0.35">
      <c r="D38" s="4">
        <v>2016</v>
      </c>
      <c r="E38" s="4">
        <v>2025</v>
      </c>
      <c r="F38" s="4">
        <v>2030</v>
      </c>
      <c r="G38" s="4">
        <v>2035</v>
      </c>
      <c r="H38" s="4">
        <v>2040</v>
      </c>
      <c r="I38" s="4">
        <v>2045</v>
      </c>
      <c r="J38" s="4">
        <v>2050</v>
      </c>
    </row>
    <row r="39" spans="1:12" x14ac:dyDescent="0.35">
      <c r="A39" s="4" t="s">
        <v>7</v>
      </c>
      <c r="B39" t="s">
        <v>10</v>
      </c>
      <c r="C39" t="s">
        <v>11</v>
      </c>
      <c r="D39" s="7"/>
      <c r="E39" s="7">
        <v>79.592781947258302</v>
      </c>
      <c r="F39" s="7">
        <v>78.660017834895399</v>
      </c>
      <c r="G39" s="7">
        <v>77.457055233499602</v>
      </c>
      <c r="H39" s="7">
        <v>78.279814819740906</v>
      </c>
      <c r="I39" s="7">
        <v>79.7925015071785</v>
      </c>
    </row>
    <row r="40" spans="1:12" x14ac:dyDescent="0.35">
      <c r="B40" t="s">
        <v>12</v>
      </c>
      <c r="C40" t="s">
        <v>13</v>
      </c>
      <c r="D40" s="7"/>
      <c r="E40" s="7">
        <v>26.041388331445699</v>
      </c>
      <c r="F40" s="7">
        <v>25.599604201196399</v>
      </c>
      <c r="G40" s="7">
        <v>25.363290072023901</v>
      </c>
      <c r="H40" s="7">
        <v>25.5654978937986</v>
      </c>
      <c r="I40" s="7">
        <v>26.105487848614199</v>
      </c>
    </row>
    <row r="43" spans="1:12" s="2" customFormat="1" x14ac:dyDescent="0.35">
      <c r="A43" s="3" t="s">
        <v>17</v>
      </c>
      <c r="B43" s="3"/>
    </row>
    <row r="44" spans="1:12" x14ac:dyDescent="0.35">
      <c r="D44" s="4">
        <v>2016</v>
      </c>
      <c r="E44" s="4">
        <v>2025</v>
      </c>
      <c r="F44" s="4">
        <v>2030</v>
      </c>
      <c r="G44" s="4">
        <v>2035</v>
      </c>
      <c r="H44" s="4">
        <v>2040</v>
      </c>
      <c r="I44" s="4">
        <v>2045</v>
      </c>
      <c r="J44" s="4">
        <v>2050</v>
      </c>
      <c r="L44" s="4" t="s">
        <v>2</v>
      </c>
    </row>
    <row r="45" spans="1:12" x14ac:dyDescent="0.35">
      <c r="A45" s="4" t="s">
        <v>376</v>
      </c>
      <c r="B45" t="s">
        <v>18</v>
      </c>
      <c r="C45" t="s">
        <v>19</v>
      </c>
      <c r="D45">
        <v>5</v>
      </c>
      <c r="E45">
        <v>35</v>
      </c>
      <c r="F45">
        <v>52</v>
      </c>
      <c r="G45">
        <v>60</v>
      </c>
      <c r="H45">
        <v>70</v>
      </c>
      <c r="I45">
        <v>80</v>
      </c>
    </row>
    <row r="47" spans="1:12" x14ac:dyDescent="0.35">
      <c r="B47" s="5"/>
      <c r="D47" s="4">
        <v>2019</v>
      </c>
      <c r="E47" s="4">
        <v>2025</v>
      </c>
      <c r="F47" s="4">
        <v>2030</v>
      </c>
      <c r="G47" s="4">
        <v>2035</v>
      </c>
      <c r="H47" s="4">
        <v>2040</v>
      </c>
      <c r="I47" s="4">
        <v>2045</v>
      </c>
      <c r="J47" s="4">
        <v>2050</v>
      </c>
    </row>
    <row r="48" spans="1:12" x14ac:dyDescent="0.35">
      <c r="A48" s="6" t="s">
        <v>4</v>
      </c>
      <c r="B48" t="s">
        <v>18</v>
      </c>
      <c r="C48" t="s">
        <v>19</v>
      </c>
      <c r="D48">
        <v>25</v>
      </c>
      <c r="F48">
        <v>72</v>
      </c>
      <c r="I48">
        <v>128</v>
      </c>
    </row>
    <row r="50" spans="1:12" x14ac:dyDescent="0.35">
      <c r="B50" s="4"/>
      <c r="D50" s="4">
        <v>2019</v>
      </c>
      <c r="E50" s="4">
        <v>2025</v>
      </c>
      <c r="F50" s="4">
        <v>2030</v>
      </c>
      <c r="G50" s="4">
        <v>2035</v>
      </c>
      <c r="H50" s="4">
        <v>2040</v>
      </c>
      <c r="I50" s="4">
        <v>2045</v>
      </c>
      <c r="J50" s="4">
        <v>2050</v>
      </c>
    </row>
    <row r="51" spans="1:12" x14ac:dyDescent="0.35">
      <c r="A51" s="8" t="s">
        <v>5</v>
      </c>
      <c r="B51" t="s">
        <v>18</v>
      </c>
      <c r="C51" t="s">
        <v>19</v>
      </c>
      <c r="L51" t="s">
        <v>20</v>
      </c>
    </row>
    <row r="53" spans="1:12" x14ac:dyDescent="0.35">
      <c r="D53" s="4">
        <v>2016</v>
      </c>
      <c r="E53" s="4">
        <v>2025</v>
      </c>
      <c r="F53" s="4">
        <v>2030</v>
      </c>
      <c r="G53" s="4">
        <v>2035</v>
      </c>
      <c r="H53" s="4">
        <v>2040</v>
      </c>
      <c r="I53" s="4">
        <v>2045</v>
      </c>
      <c r="J53" s="4">
        <v>2050</v>
      </c>
    </row>
    <row r="54" spans="1:12" x14ac:dyDescent="0.35">
      <c r="A54" s="4" t="s">
        <v>6</v>
      </c>
      <c r="B54" t="s">
        <v>18</v>
      </c>
      <c r="C54" t="s">
        <v>19</v>
      </c>
      <c r="F54">
        <v>75</v>
      </c>
      <c r="H54">
        <v>125</v>
      </c>
      <c r="J54">
        <v>500</v>
      </c>
    </row>
    <row r="56" spans="1:12" x14ac:dyDescent="0.35">
      <c r="D56" s="4">
        <v>2015</v>
      </c>
      <c r="E56" s="4">
        <v>2025</v>
      </c>
      <c r="F56" s="4">
        <v>2030</v>
      </c>
      <c r="G56" s="4">
        <v>2035</v>
      </c>
      <c r="H56" s="4">
        <v>2040</v>
      </c>
      <c r="I56" s="4">
        <v>2045</v>
      </c>
      <c r="J56" s="4">
        <v>2050</v>
      </c>
    </row>
    <row r="57" spans="1:12" x14ac:dyDescent="0.35">
      <c r="A57" s="4" t="s">
        <v>7</v>
      </c>
      <c r="B57" t="s">
        <v>18</v>
      </c>
      <c r="C57" t="s">
        <v>19</v>
      </c>
      <c r="D57" s="7">
        <v>10.85987443818545</v>
      </c>
      <c r="E57" s="7">
        <v>184.234875549452</v>
      </c>
      <c r="F57" s="7">
        <v>368.33694206590201</v>
      </c>
      <c r="G57" s="7"/>
      <c r="H57" s="7"/>
      <c r="L57" t="s">
        <v>21</v>
      </c>
    </row>
    <row r="58" spans="1:12" x14ac:dyDescent="0.35">
      <c r="A58" s="4" t="s">
        <v>22</v>
      </c>
      <c r="B58" t="s">
        <v>18</v>
      </c>
      <c r="C58" t="s">
        <v>19</v>
      </c>
      <c r="E58" s="7">
        <v>150.17148554337001</v>
      </c>
      <c r="F58" s="7">
        <v>138.41475573280201</v>
      </c>
      <c r="G58" s="7">
        <v>61.960119641076801</v>
      </c>
      <c r="H58" s="7">
        <v>0</v>
      </c>
      <c r="I58" s="7">
        <v>863.68494516450698</v>
      </c>
      <c r="L58" t="s">
        <v>21</v>
      </c>
    </row>
    <row r="61" spans="1:12" s="2" customFormat="1" x14ac:dyDescent="0.35">
      <c r="A61" s="3" t="s">
        <v>23</v>
      </c>
      <c r="B61" s="3"/>
    </row>
    <row r="62" spans="1:12" x14ac:dyDescent="0.35">
      <c r="D62" s="4">
        <v>2020</v>
      </c>
      <c r="E62" s="4">
        <v>2025</v>
      </c>
      <c r="F62" s="4">
        <v>2030</v>
      </c>
      <c r="G62" s="4">
        <v>2035</v>
      </c>
      <c r="H62" s="4">
        <v>2040</v>
      </c>
      <c r="I62" s="4">
        <v>2045</v>
      </c>
      <c r="J62" s="4">
        <v>2050</v>
      </c>
      <c r="L62" s="4" t="s">
        <v>2</v>
      </c>
    </row>
    <row r="63" spans="1:12" x14ac:dyDescent="0.35">
      <c r="A63" s="4" t="s">
        <v>376</v>
      </c>
      <c r="B63" s="9" t="s">
        <v>24</v>
      </c>
      <c r="C63" t="s">
        <v>25</v>
      </c>
      <c r="D63">
        <v>168</v>
      </c>
      <c r="F63">
        <v>138</v>
      </c>
      <c r="H63">
        <v>124</v>
      </c>
      <c r="J63">
        <v>117</v>
      </c>
      <c r="L63" t="s">
        <v>26</v>
      </c>
    </row>
    <row r="64" spans="1:12" x14ac:dyDescent="0.35">
      <c r="A64" s="4"/>
      <c r="B64" s="9" t="s">
        <v>27</v>
      </c>
      <c r="C64" t="s">
        <v>25</v>
      </c>
      <c r="D64">
        <v>275</v>
      </c>
      <c r="F64">
        <v>229</v>
      </c>
      <c r="H64">
        <v>206</v>
      </c>
      <c r="J64">
        <v>189</v>
      </c>
    </row>
    <row r="65" spans="1:13" x14ac:dyDescent="0.35">
      <c r="A65" s="4"/>
      <c r="B65" s="9" t="s">
        <v>28</v>
      </c>
      <c r="C65" t="s">
        <v>25</v>
      </c>
      <c r="D65">
        <v>311</v>
      </c>
      <c r="F65">
        <v>257</v>
      </c>
      <c r="H65">
        <v>228</v>
      </c>
      <c r="J65">
        <v>208</v>
      </c>
    </row>
    <row r="66" spans="1:13" x14ac:dyDescent="0.35">
      <c r="B66" s="5"/>
    </row>
    <row r="67" spans="1:13" x14ac:dyDescent="0.35">
      <c r="A67" s="6" t="s">
        <v>4</v>
      </c>
      <c r="B67" s="9" t="s">
        <v>24</v>
      </c>
      <c r="C67" t="s">
        <v>29</v>
      </c>
      <c r="E67">
        <v>3.3</v>
      </c>
      <c r="F67">
        <v>2.9</v>
      </c>
      <c r="L67" t="s">
        <v>30</v>
      </c>
      <c r="M67" s="9" t="s">
        <v>31</v>
      </c>
    </row>
    <row r="68" spans="1:13" x14ac:dyDescent="0.35">
      <c r="A68" s="5"/>
      <c r="B68" s="9" t="s">
        <v>24</v>
      </c>
      <c r="C68" t="s">
        <v>29</v>
      </c>
      <c r="E68">
        <v>3.8</v>
      </c>
      <c r="F68">
        <v>3.4</v>
      </c>
      <c r="L68" t="s">
        <v>32</v>
      </c>
    </row>
    <row r="69" spans="1:13" x14ac:dyDescent="0.35">
      <c r="B69" s="9" t="s">
        <v>27</v>
      </c>
      <c r="C69" t="s">
        <v>25</v>
      </c>
    </row>
    <row r="70" spans="1:13" x14ac:dyDescent="0.35">
      <c r="B70" s="9" t="s">
        <v>28</v>
      </c>
      <c r="C70" t="s">
        <v>25</v>
      </c>
      <c r="L70" t="s">
        <v>33</v>
      </c>
    </row>
    <row r="71" spans="1:13" x14ac:dyDescent="0.35">
      <c r="B71" s="9"/>
    </row>
    <row r="72" spans="1:13" x14ac:dyDescent="0.35">
      <c r="A72" s="8" t="s">
        <v>5</v>
      </c>
      <c r="B72" s="9" t="s">
        <v>24</v>
      </c>
      <c r="C72" t="s">
        <v>25</v>
      </c>
      <c r="L72" t="s">
        <v>20</v>
      </c>
    </row>
    <row r="73" spans="1:13" x14ac:dyDescent="0.35">
      <c r="B73" s="9" t="s">
        <v>27</v>
      </c>
      <c r="C73" t="s">
        <v>25</v>
      </c>
      <c r="L73" t="s">
        <v>20</v>
      </c>
    </row>
    <row r="74" spans="1:13" x14ac:dyDescent="0.35">
      <c r="B74" s="9" t="s">
        <v>28</v>
      </c>
      <c r="C74" t="s">
        <v>25</v>
      </c>
      <c r="L74" t="s">
        <v>20</v>
      </c>
    </row>
    <row r="75" spans="1:13" x14ac:dyDescent="0.35">
      <c r="B75" s="9"/>
    </row>
    <row r="76" spans="1:13" x14ac:dyDescent="0.35">
      <c r="A76" s="4" t="s">
        <v>6</v>
      </c>
      <c r="B76" s="9" t="s">
        <v>24</v>
      </c>
      <c r="C76" t="s">
        <v>25</v>
      </c>
      <c r="F76">
        <v>63</v>
      </c>
      <c r="H76">
        <v>67</v>
      </c>
      <c r="J76">
        <v>63</v>
      </c>
    </row>
    <row r="77" spans="1:13" x14ac:dyDescent="0.35">
      <c r="B77" s="9" t="s">
        <v>27</v>
      </c>
      <c r="C77" t="s">
        <v>25</v>
      </c>
      <c r="F77">
        <v>126</v>
      </c>
      <c r="H77">
        <v>110</v>
      </c>
      <c r="J77">
        <v>94</v>
      </c>
      <c r="L77" t="s">
        <v>34</v>
      </c>
    </row>
    <row r="78" spans="1:13" x14ac:dyDescent="0.35">
      <c r="B78" s="9" t="s">
        <v>28</v>
      </c>
      <c r="C78" t="s">
        <v>25</v>
      </c>
    </row>
    <row r="79" spans="1:13" x14ac:dyDescent="0.35">
      <c r="B79" s="9"/>
    </row>
    <row r="80" spans="1:13" x14ac:dyDescent="0.35">
      <c r="A80" s="4" t="s">
        <v>7</v>
      </c>
      <c r="B80" s="9" t="s">
        <v>24</v>
      </c>
      <c r="C80" t="s">
        <v>25</v>
      </c>
      <c r="F80" s="7">
        <v>237.92481984490499</v>
      </c>
      <c r="G80" s="7">
        <v>194.42513437591199</v>
      </c>
      <c r="H80" s="7">
        <v>160.343242900977</v>
      </c>
      <c r="L80" t="s">
        <v>35</v>
      </c>
    </row>
    <row r="81" spans="1:12" x14ac:dyDescent="0.35">
      <c r="A81" s="4"/>
      <c r="B81" s="9" t="s">
        <v>27</v>
      </c>
      <c r="C81" t="s">
        <v>25</v>
      </c>
      <c r="L81" t="s">
        <v>36</v>
      </c>
    </row>
    <row r="82" spans="1:12" x14ac:dyDescent="0.35">
      <c r="A82" s="4"/>
      <c r="B82" s="9" t="s">
        <v>28</v>
      </c>
      <c r="C82" t="s">
        <v>25</v>
      </c>
      <c r="L82" t="s">
        <v>36</v>
      </c>
    </row>
    <row r="83" spans="1:12" x14ac:dyDescent="0.35">
      <c r="A83" s="4"/>
      <c r="B83" s="9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E3E12-62BD-45E1-A02C-3ABF3F4B31B3}">
  <sheetPr>
    <tabColor theme="3" tint="0.79998168889431442"/>
  </sheetPr>
  <dimension ref="A1:M88"/>
  <sheetViews>
    <sheetView topLeftCell="A64" zoomScale="70" zoomScaleNormal="70" workbookViewId="0">
      <selection activeCell="C59" sqref="C59"/>
    </sheetView>
  </sheetViews>
  <sheetFormatPr baseColWidth="10" defaultRowHeight="14.5" x14ac:dyDescent="0.35"/>
  <cols>
    <col min="1" max="1" width="34.54296875" bestFit="1" customWidth="1"/>
    <col min="2" max="2" width="30.54296875" bestFit="1" customWidth="1"/>
    <col min="3" max="3" width="14.1796875" bestFit="1" customWidth="1"/>
    <col min="11" max="11" width="8.26953125" customWidth="1"/>
    <col min="12" max="12" width="56.81640625" customWidth="1"/>
    <col min="13" max="13" width="59.26953125" bestFit="1" customWidth="1"/>
  </cols>
  <sheetData>
    <row r="1" spans="1:13" s="11" customFormat="1" ht="21" x14ac:dyDescent="0.5">
      <c r="A1" s="10" t="s">
        <v>37</v>
      </c>
    </row>
    <row r="4" spans="1:13" s="11" customFormat="1" ht="18.5" x14ac:dyDescent="0.45">
      <c r="A4" s="12" t="s">
        <v>38</v>
      </c>
      <c r="B4" s="13"/>
      <c r="C4" s="13"/>
    </row>
    <row r="5" spans="1:13" x14ac:dyDescent="0.35">
      <c r="A5" s="4" t="s">
        <v>376</v>
      </c>
      <c r="D5" s="4">
        <v>2018</v>
      </c>
      <c r="E5" s="4">
        <v>2025</v>
      </c>
      <c r="F5" s="4">
        <v>2030</v>
      </c>
      <c r="G5" s="4">
        <v>2035</v>
      </c>
      <c r="H5" s="4">
        <v>2040</v>
      </c>
      <c r="I5" s="4">
        <v>2045</v>
      </c>
      <c r="J5" s="4">
        <v>2050</v>
      </c>
      <c r="L5" s="4" t="s">
        <v>2</v>
      </c>
      <c r="M5" s="4"/>
    </row>
    <row r="6" spans="1:13" x14ac:dyDescent="0.35">
      <c r="B6" t="s">
        <v>39</v>
      </c>
      <c r="C6" t="s">
        <v>40</v>
      </c>
      <c r="D6" s="7">
        <v>305.10000000000002</v>
      </c>
      <c r="E6" s="7">
        <v>195.4</v>
      </c>
      <c r="F6" s="7">
        <v>97.6</v>
      </c>
      <c r="G6" s="7">
        <v>63.599896013664782</v>
      </c>
      <c r="H6" s="7">
        <v>25.79780128675467</v>
      </c>
      <c r="I6" s="7">
        <v>-17.554838091993478</v>
      </c>
    </row>
    <row r="7" spans="1:13" x14ac:dyDescent="0.35">
      <c r="A7" s="4"/>
      <c r="B7" t="s">
        <v>41</v>
      </c>
      <c r="C7" t="s">
        <v>40</v>
      </c>
      <c r="D7" s="7">
        <v>194.9</v>
      </c>
      <c r="E7" s="7">
        <v>159.1</v>
      </c>
      <c r="F7" s="7">
        <v>123.3</v>
      </c>
      <c r="G7" s="7">
        <v>89.823236426753738</v>
      </c>
      <c r="H7" s="7">
        <v>19.117369739272188</v>
      </c>
      <c r="I7" s="7">
        <v>-29.507016009988462</v>
      </c>
    </row>
    <row r="8" spans="1:13" x14ac:dyDescent="0.35">
      <c r="A8" s="4"/>
      <c r="B8" t="s">
        <v>42</v>
      </c>
      <c r="C8" t="s">
        <v>40</v>
      </c>
      <c r="D8" s="7">
        <v>116.6</v>
      </c>
      <c r="E8" s="7">
        <v>91.4</v>
      </c>
      <c r="F8" s="7">
        <v>64.8</v>
      </c>
      <c r="G8" s="7">
        <v>40.90075846648552</v>
      </c>
      <c r="H8" s="7">
        <v>19.471795559613351</v>
      </c>
      <c r="I8" s="7">
        <v>2.5872389760644614</v>
      </c>
    </row>
    <row r="9" spans="1:13" x14ac:dyDescent="0.35">
      <c r="A9" s="4"/>
      <c r="B9" t="s">
        <v>43</v>
      </c>
      <c r="C9" t="s">
        <v>40</v>
      </c>
      <c r="D9" s="7">
        <v>162.30000000000001</v>
      </c>
      <c r="E9" s="7">
        <v>133.19999999999999</v>
      </c>
      <c r="F9" s="7">
        <v>89.1</v>
      </c>
      <c r="G9" s="7">
        <v>40.109882794847266</v>
      </c>
      <c r="H9" s="7">
        <v>11.250923933526643</v>
      </c>
      <c r="I9" s="7">
        <v>2.7921055087240382E-2</v>
      </c>
    </row>
    <row r="10" spans="1:13" x14ac:dyDescent="0.35">
      <c r="A10" s="4"/>
      <c r="B10" t="s">
        <v>44</v>
      </c>
      <c r="C10" t="s">
        <v>40</v>
      </c>
      <c r="D10" s="7">
        <v>69.8</v>
      </c>
      <c r="E10" s="7">
        <v>62.9</v>
      </c>
      <c r="F10" s="7">
        <v>58</v>
      </c>
      <c r="G10" s="7">
        <v>51.722578450623118</v>
      </c>
      <c r="H10" s="7">
        <v>46.147244746395174</v>
      </c>
      <c r="I10" s="7">
        <v>40.740340843913465</v>
      </c>
    </row>
    <row r="11" spans="1:13" x14ac:dyDescent="0.35">
      <c r="A11" s="4"/>
      <c r="B11" t="s">
        <v>45</v>
      </c>
      <c r="C11" t="s">
        <v>40</v>
      </c>
      <c r="D11" s="7">
        <v>9.6999999999999993</v>
      </c>
      <c r="E11" s="7">
        <v>6.6</v>
      </c>
      <c r="F11" s="7">
        <v>4.8</v>
      </c>
      <c r="G11" s="7">
        <v>3.3961831716142594</v>
      </c>
      <c r="H11" s="7">
        <v>2.6703465386153233</v>
      </c>
      <c r="I11" s="7">
        <v>2.1155285975351341</v>
      </c>
    </row>
    <row r="12" spans="1:13" x14ac:dyDescent="0.35">
      <c r="A12" s="4"/>
      <c r="D12" s="7"/>
      <c r="E12" s="7"/>
      <c r="F12" s="7"/>
      <c r="G12" s="7"/>
      <c r="H12" s="7"/>
      <c r="I12" s="7"/>
    </row>
    <row r="13" spans="1:13" x14ac:dyDescent="0.35">
      <c r="A13" s="4"/>
      <c r="B13" t="s">
        <v>46</v>
      </c>
      <c r="C13" t="s">
        <v>40</v>
      </c>
      <c r="D13" s="7">
        <f t="shared" ref="D13:I13" si="0">SUM(D6:D11)</f>
        <v>858.40000000000009</v>
      </c>
      <c r="E13" s="7">
        <f t="shared" si="0"/>
        <v>648.59999999999991</v>
      </c>
      <c r="F13" s="7">
        <f t="shared" si="0"/>
        <v>437.59999999999997</v>
      </c>
      <c r="G13" s="7">
        <f t="shared" si="0"/>
        <v>289.55253532398871</v>
      </c>
      <c r="H13" s="7">
        <f t="shared" si="0"/>
        <v>124.45548180417735</v>
      </c>
      <c r="I13" s="7">
        <f t="shared" si="0"/>
        <v>-1.5908246293816339</v>
      </c>
    </row>
    <row r="14" spans="1:13" x14ac:dyDescent="0.35">
      <c r="B14" t="s">
        <v>47</v>
      </c>
      <c r="C14" t="s">
        <v>40</v>
      </c>
      <c r="D14" s="7">
        <v>-26.9</v>
      </c>
      <c r="E14" s="7">
        <v>3.7</v>
      </c>
      <c r="F14" s="7">
        <v>1.5</v>
      </c>
      <c r="G14" s="7">
        <v>3.1907379431216913</v>
      </c>
      <c r="H14" s="7">
        <v>0.2324225088360814</v>
      </c>
      <c r="I14" s="7">
        <v>-11.346731212008843</v>
      </c>
      <c r="L14" t="s">
        <v>48</v>
      </c>
    </row>
    <row r="15" spans="1:13" x14ac:dyDescent="0.35">
      <c r="B15" t="s">
        <v>49</v>
      </c>
      <c r="C15" t="s">
        <v>40</v>
      </c>
      <c r="D15" s="7">
        <f>SUM(D13:D14)</f>
        <v>831.50000000000011</v>
      </c>
      <c r="E15" s="7">
        <f t="shared" ref="E15:I15" si="1">SUM(E13:E14)</f>
        <v>652.29999999999995</v>
      </c>
      <c r="F15" s="7">
        <f t="shared" si="1"/>
        <v>439.09999999999997</v>
      </c>
      <c r="G15" s="7">
        <f t="shared" si="1"/>
        <v>292.7432732671104</v>
      </c>
      <c r="H15" s="7">
        <f t="shared" si="1"/>
        <v>124.68790431301343</v>
      </c>
      <c r="I15" s="7">
        <f t="shared" si="1"/>
        <v>-12.937555841390477</v>
      </c>
    </row>
    <row r="16" spans="1:13" x14ac:dyDescent="0.35">
      <c r="D16" s="7"/>
      <c r="E16" s="7"/>
      <c r="F16" s="7"/>
      <c r="G16" s="7"/>
      <c r="H16" s="7"/>
      <c r="I16" s="7"/>
    </row>
    <row r="17" spans="1:12" x14ac:dyDescent="0.35">
      <c r="A17" s="6" t="s">
        <v>4</v>
      </c>
      <c r="B17" s="5"/>
      <c r="D17" s="4">
        <v>2019</v>
      </c>
      <c r="E17" s="4">
        <v>2025</v>
      </c>
      <c r="F17" s="4">
        <v>2030</v>
      </c>
      <c r="G17" s="4">
        <v>2035</v>
      </c>
      <c r="H17" s="4">
        <v>2040</v>
      </c>
      <c r="I17" s="4">
        <v>2045</v>
      </c>
      <c r="J17" s="4">
        <v>2050</v>
      </c>
    </row>
    <row r="18" spans="1:12" x14ac:dyDescent="0.35">
      <c r="B18" t="s">
        <v>39</v>
      </c>
      <c r="C18" t="s">
        <v>40</v>
      </c>
      <c r="D18" s="7">
        <v>258</v>
      </c>
      <c r="F18" s="7">
        <v>108</v>
      </c>
      <c r="G18" s="7"/>
      <c r="H18" s="7"/>
      <c r="I18" s="7">
        <v>-10</v>
      </c>
    </row>
    <row r="19" spans="1:12" x14ac:dyDescent="0.35">
      <c r="A19" s="5"/>
      <c r="B19" t="s">
        <v>41</v>
      </c>
      <c r="C19" t="s">
        <v>40</v>
      </c>
      <c r="D19" s="7">
        <v>187</v>
      </c>
      <c r="E19" s="7"/>
      <c r="F19" s="7">
        <v>118</v>
      </c>
      <c r="G19" s="7"/>
      <c r="H19" s="7"/>
      <c r="I19" s="7">
        <v>1</v>
      </c>
    </row>
    <row r="20" spans="1:12" x14ac:dyDescent="0.35">
      <c r="A20" s="5"/>
      <c r="B20" t="s">
        <v>42</v>
      </c>
      <c r="C20" t="s">
        <v>40</v>
      </c>
      <c r="D20" s="7">
        <v>123</v>
      </c>
      <c r="E20" s="7"/>
      <c r="F20" s="7">
        <v>67</v>
      </c>
      <c r="G20" s="7"/>
      <c r="H20" s="7"/>
      <c r="I20" s="7">
        <v>0</v>
      </c>
    </row>
    <row r="21" spans="1:12" x14ac:dyDescent="0.35">
      <c r="A21" s="5"/>
      <c r="B21" t="s">
        <v>43</v>
      </c>
      <c r="C21" t="s">
        <v>40</v>
      </c>
      <c r="D21" s="7">
        <v>164</v>
      </c>
      <c r="E21" s="7"/>
      <c r="F21" s="7">
        <v>85</v>
      </c>
      <c r="G21" s="7"/>
      <c r="H21" s="7"/>
      <c r="I21" s="7">
        <v>0</v>
      </c>
    </row>
    <row r="22" spans="1:12" x14ac:dyDescent="0.35">
      <c r="A22" s="5"/>
      <c r="B22" t="s">
        <v>44</v>
      </c>
      <c r="C22" t="s">
        <v>40</v>
      </c>
      <c r="D22" s="118">
        <v>77</v>
      </c>
      <c r="E22" s="14"/>
      <c r="F22" s="118">
        <v>60</v>
      </c>
      <c r="G22" s="14"/>
      <c r="H22" s="14"/>
      <c r="I22" s="118">
        <v>48</v>
      </c>
      <c r="L22" s="119" t="s">
        <v>50</v>
      </c>
    </row>
    <row r="23" spans="1:12" x14ac:dyDescent="0.35">
      <c r="A23" s="5"/>
      <c r="B23" t="s">
        <v>45</v>
      </c>
      <c r="C23" t="s">
        <v>40</v>
      </c>
      <c r="D23" s="118"/>
      <c r="E23" s="14"/>
      <c r="F23" s="118"/>
      <c r="G23" s="14"/>
      <c r="H23" s="14"/>
      <c r="I23" s="118"/>
      <c r="L23" s="119"/>
    </row>
    <row r="24" spans="1:12" x14ac:dyDescent="0.35">
      <c r="A24" s="5"/>
      <c r="D24" s="14"/>
      <c r="E24" s="14"/>
      <c r="F24" s="14"/>
      <c r="G24" s="14"/>
      <c r="H24" s="14"/>
      <c r="I24" s="14"/>
      <c r="L24" s="15"/>
    </row>
    <row r="25" spans="1:12" x14ac:dyDescent="0.35">
      <c r="A25" s="5"/>
      <c r="B25" t="s">
        <v>46</v>
      </c>
      <c r="C25" t="s">
        <v>40</v>
      </c>
      <c r="D25" s="7">
        <f>SUM(D18:D23)</f>
        <v>809</v>
      </c>
      <c r="E25" s="7"/>
      <c r="F25" s="7">
        <f>SUM(F18:F23)</f>
        <v>438</v>
      </c>
      <c r="G25" s="7"/>
      <c r="H25" s="7"/>
      <c r="I25" s="7">
        <f>SUM(I18:I23)</f>
        <v>39</v>
      </c>
    </row>
    <row r="26" spans="1:12" x14ac:dyDescent="0.35">
      <c r="A26" s="5"/>
      <c r="B26" t="s">
        <v>47</v>
      </c>
      <c r="C26" t="s">
        <v>40</v>
      </c>
      <c r="F26" s="7">
        <v>-25</v>
      </c>
      <c r="G26" s="7">
        <v>-25</v>
      </c>
      <c r="H26" s="7">
        <v>-25</v>
      </c>
      <c r="I26" s="7">
        <v>-25</v>
      </c>
    </row>
    <row r="27" spans="1:12" x14ac:dyDescent="0.35">
      <c r="B27" t="s">
        <v>49</v>
      </c>
      <c r="C27" t="s">
        <v>40</v>
      </c>
      <c r="D27" s="7">
        <f>SUM(D25:D26)</f>
        <v>809</v>
      </c>
      <c r="E27" s="7">
        <f t="shared" ref="E27:I27" si="2">SUM(E25:E26)</f>
        <v>0</v>
      </c>
      <c r="F27" s="7">
        <f t="shared" si="2"/>
        <v>413</v>
      </c>
      <c r="G27" s="7">
        <f t="shared" si="2"/>
        <v>-25</v>
      </c>
      <c r="H27" s="7">
        <f t="shared" si="2"/>
        <v>-25</v>
      </c>
      <c r="I27" s="7">
        <f t="shared" si="2"/>
        <v>14</v>
      </c>
    </row>
    <row r="28" spans="1:12" x14ac:dyDescent="0.35">
      <c r="D28" s="7"/>
      <c r="E28" s="7"/>
      <c r="F28" s="7"/>
      <c r="G28" s="7"/>
      <c r="H28" s="7"/>
      <c r="I28" s="7"/>
    </row>
    <row r="29" spans="1:12" x14ac:dyDescent="0.35">
      <c r="D29" s="7"/>
      <c r="E29" s="7"/>
      <c r="F29" s="7"/>
      <c r="G29" s="7"/>
      <c r="H29" s="7"/>
      <c r="I29" s="7"/>
    </row>
    <row r="30" spans="1:12" x14ac:dyDescent="0.35">
      <c r="A30" s="8" t="s">
        <v>5</v>
      </c>
      <c r="B30" s="4"/>
      <c r="D30" s="4">
        <v>2019</v>
      </c>
      <c r="E30" s="4">
        <v>2025</v>
      </c>
      <c r="F30" s="4">
        <v>2030</v>
      </c>
      <c r="G30" s="4">
        <v>2035</v>
      </c>
      <c r="H30" s="4">
        <v>2040</v>
      </c>
      <c r="I30" s="4">
        <v>2045</v>
      </c>
      <c r="J30" s="4">
        <v>2050</v>
      </c>
    </row>
    <row r="31" spans="1:12" x14ac:dyDescent="0.35">
      <c r="B31" t="s">
        <v>39</v>
      </c>
      <c r="C31" t="s">
        <v>40</v>
      </c>
      <c r="D31" s="7">
        <v>308</v>
      </c>
      <c r="F31" s="7">
        <v>104</v>
      </c>
      <c r="G31" s="7">
        <v>51</v>
      </c>
      <c r="H31" s="7">
        <v>12</v>
      </c>
      <c r="I31" s="7">
        <v>-8</v>
      </c>
    </row>
    <row r="32" spans="1:12" x14ac:dyDescent="0.35">
      <c r="A32" s="4"/>
      <c r="B32" t="s">
        <v>41</v>
      </c>
      <c r="C32" t="s">
        <v>40</v>
      </c>
      <c r="D32" s="7">
        <v>190</v>
      </c>
      <c r="F32" s="7">
        <v>118</v>
      </c>
      <c r="G32" s="7">
        <v>85</v>
      </c>
      <c r="H32" s="7">
        <v>41</v>
      </c>
      <c r="I32" s="7">
        <v>4</v>
      </c>
    </row>
    <row r="33" spans="1:12" x14ac:dyDescent="0.35">
      <c r="A33" s="4"/>
      <c r="B33" t="s">
        <v>42</v>
      </c>
      <c r="C33" t="s">
        <v>40</v>
      </c>
      <c r="D33" s="7">
        <v>122</v>
      </c>
      <c r="F33" s="7">
        <v>67</v>
      </c>
      <c r="G33" s="7">
        <v>45</v>
      </c>
      <c r="H33" s="7">
        <v>21</v>
      </c>
      <c r="I33" s="7">
        <v>2</v>
      </c>
    </row>
    <row r="34" spans="1:12" x14ac:dyDescent="0.35">
      <c r="A34" s="4"/>
      <c r="B34" t="s">
        <v>43</v>
      </c>
      <c r="C34" t="s">
        <v>40</v>
      </c>
      <c r="D34" s="7">
        <v>164</v>
      </c>
      <c r="F34" s="7">
        <v>85</v>
      </c>
      <c r="G34" s="7">
        <v>54</v>
      </c>
      <c r="H34" s="7">
        <v>22</v>
      </c>
      <c r="I34" s="7">
        <v>0</v>
      </c>
    </row>
    <row r="35" spans="1:12" x14ac:dyDescent="0.35">
      <c r="A35" s="4"/>
      <c r="B35" t="s">
        <v>44</v>
      </c>
      <c r="C35" t="s">
        <v>40</v>
      </c>
      <c r="D35" s="120">
        <v>73</v>
      </c>
      <c r="F35" s="7">
        <v>58</v>
      </c>
      <c r="G35" s="7">
        <v>53</v>
      </c>
      <c r="H35" s="7">
        <v>48</v>
      </c>
      <c r="I35" s="7">
        <v>41</v>
      </c>
    </row>
    <row r="36" spans="1:12" x14ac:dyDescent="0.35">
      <c r="A36" s="4"/>
      <c r="B36" t="s">
        <v>45</v>
      </c>
      <c r="C36" t="s">
        <v>40</v>
      </c>
      <c r="D36" s="120"/>
      <c r="F36" s="7">
        <v>5</v>
      </c>
      <c r="G36" s="7">
        <v>3</v>
      </c>
      <c r="H36" s="7">
        <v>1</v>
      </c>
      <c r="I36" s="7">
        <v>1</v>
      </c>
    </row>
    <row r="37" spans="1:12" x14ac:dyDescent="0.35">
      <c r="A37" s="4"/>
      <c r="D37" s="16"/>
      <c r="F37" s="7"/>
      <c r="G37" s="7"/>
      <c r="H37" s="7"/>
      <c r="I37" s="7"/>
    </row>
    <row r="38" spans="1:12" x14ac:dyDescent="0.35">
      <c r="A38" s="4"/>
      <c r="B38" t="s">
        <v>46</v>
      </c>
      <c r="C38" t="s">
        <v>40</v>
      </c>
      <c r="D38" s="7">
        <f>SUM(D31:D36)</f>
        <v>857</v>
      </c>
      <c r="F38" s="7">
        <f>SUM(F31:F36)</f>
        <v>437</v>
      </c>
      <c r="G38" s="7">
        <f>SUM(G31:G36)</f>
        <v>291</v>
      </c>
      <c r="H38" s="7">
        <f>SUM(H31:H36)</f>
        <v>145</v>
      </c>
      <c r="I38" s="7">
        <f>SUM(I31:I36)</f>
        <v>40</v>
      </c>
    </row>
    <row r="39" spans="1:12" x14ac:dyDescent="0.35">
      <c r="B39" t="s">
        <v>47</v>
      </c>
      <c r="C39" t="s">
        <v>40</v>
      </c>
      <c r="D39" s="7">
        <v>-18</v>
      </c>
      <c r="F39" s="7">
        <v>-6</v>
      </c>
      <c r="G39" s="7">
        <v>-14</v>
      </c>
      <c r="H39" s="7">
        <v>-30</v>
      </c>
      <c r="I39" s="7">
        <v>-41</v>
      </c>
    </row>
    <row r="40" spans="1:12" x14ac:dyDescent="0.35">
      <c r="B40" t="s">
        <v>49</v>
      </c>
      <c r="C40" t="s">
        <v>40</v>
      </c>
      <c r="D40" s="7">
        <f>SUM(D38:D39)</f>
        <v>839</v>
      </c>
      <c r="E40" s="7">
        <f t="shared" ref="E40:I40" si="3">SUM(E38:E39)</f>
        <v>0</v>
      </c>
      <c r="F40" s="7">
        <f t="shared" si="3"/>
        <v>431</v>
      </c>
      <c r="G40" s="7">
        <f t="shared" si="3"/>
        <v>277</v>
      </c>
      <c r="H40" s="7">
        <f t="shared" si="3"/>
        <v>115</v>
      </c>
      <c r="I40" s="7">
        <f t="shared" si="3"/>
        <v>-1</v>
      </c>
    </row>
    <row r="41" spans="1:12" x14ac:dyDescent="0.35">
      <c r="D41" s="7"/>
      <c r="F41" s="7"/>
      <c r="G41" s="7"/>
      <c r="H41" s="7"/>
      <c r="I41" s="7"/>
    </row>
    <row r="42" spans="1:12" x14ac:dyDescent="0.35">
      <c r="A42" s="4" t="s">
        <v>51</v>
      </c>
      <c r="D42" s="4">
        <v>2019</v>
      </c>
      <c r="E42" s="4">
        <v>2025</v>
      </c>
      <c r="F42" s="4">
        <v>2030</v>
      </c>
      <c r="G42" s="4">
        <v>2035</v>
      </c>
      <c r="H42" s="4">
        <v>2040</v>
      </c>
      <c r="I42" s="4">
        <v>2045</v>
      </c>
      <c r="J42" s="4">
        <v>2050</v>
      </c>
    </row>
    <row r="43" spans="1:12" x14ac:dyDescent="0.35">
      <c r="B43" t="s">
        <v>39</v>
      </c>
      <c r="C43" t="s">
        <v>40</v>
      </c>
      <c r="F43" s="7">
        <v>91.6</v>
      </c>
      <c r="G43" s="7"/>
      <c r="H43" s="7">
        <v>33.299999999999997</v>
      </c>
      <c r="J43" s="7">
        <v>0</v>
      </c>
    </row>
    <row r="44" spans="1:12" x14ac:dyDescent="0.35">
      <c r="A44" s="4"/>
      <c r="B44" t="s">
        <v>41</v>
      </c>
      <c r="C44" t="s">
        <v>40</v>
      </c>
      <c r="F44">
        <v>128</v>
      </c>
      <c r="H44">
        <v>54</v>
      </c>
      <c r="J44">
        <v>8</v>
      </c>
    </row>
    <row r="45" spans="1:12" x14ac:dyDescent="0.35">
      <c r="A45" s="4"/>
      <c r="B45" t="s">
        <v>42</v>
      </c>
      <c r="C45" t="s">
        <v>40</v>
      </c>
      <c r="F45" s="7">
        <v>66.5</v>
      </c>
      <c r="G45" s="7"/>
      <c r="H45" s="7">
        <v>15</v>
      </c>
      <c r="J45" s="7">
        <v>0</v>
      </c>
      <c r="L45" t="s">
        <v>52</v>
      </c>
    </row>
    <row r="46" spans="1:12" x14ac:dyDescent="0.35">
      <c r="A46" s="4"/>
      <c r="B46" t="s">
        <v>43</v>
      </c>
      <c r="C46" t="s">
        <v>40</v>
      </c>
      <c r="F46" s="7">
        <v>99.4</v>
      </c>
      <c r="G46" s="7"/>
      <c r="H46" s="7">
        <v>36.4</v>
      </c>
      <c r="J46" s="7">
        <v>0</v>
      </c>
    </row>
    <row r="47" spans="1:12" x14ac:dyDescent="0.35">
      <c r="A47" s="4"/>
      <c r="B47" t="s">
        <v>44</v>
      </c>
      <c r="C47" t="s">
        <v>40</v>
      </c>
      <c r="F47" s="7">
        <v>62.8</v>
      </c>
      <c r="G47" s="7"/>
      <c r="H47" s="7">
        <v>57</v>
      </c>
      <c r="J47" s="7">
        <v>53</v>
      </c>
    </row>
    <row r="48" spans="1:12" x14ac:dyDescent="0.35">
      <c r="A48" s="4"/>
      <c r="B48" t="s">
        <v>45</v>
      </c>
      <c r="C48" t="s">
        <v>40</v>
      </c>
      <c r="F48" s="7">
        <v>6.6999999999999744</v>
      </c>
      <c r="G48" s="7"/>
      <c r="H48" s="7">
        <v>8.2999999999999829</v>
      </c>
      <c r="I48" s="7"/>
      <c r="J48" s="7">
        <v>0.39999999999999858</v>
      </c>
    </row>
    <row r="49" spans="1:12" x14ac:dyDescent="0.35">
      <c r="A49" s="4"/>
      <c r="B49" t="s">
        <v>46</v>
      </c>
      <c r="C49" t="s">
        <v>40</v>
      </c>
      <c r="F49" s="7">
        <v>455</v>
      </c>
      <c r="G49" s="7"/>
      <c r="H49" s="7">
        <v>204</v>
      </c>
      <c r="I49" s="7"/>
      <c r="J49" s="7">
        <v>61.4</v>
      </c>
    </row>
    <row r="50" spans="1:12" x14ac:dyDescent="0.35">
      <c r="A50" s="4"/>
      <c r="B50" t="s">
        <v>53</v>
      </c>
      <c r="C50" t="s">
        <v>40</v>
      </c>
      <c r="F50" s="7"/>
      <c r="G50" s="7"/>
      <c r="H50" s="7">
        <v>-20</v>
      </c>
      <c r="I50" s="7"/>
      <c r="J50" s="7">
        <v>-40</v>
      </c>
    </row>
    <row r="51" spans="1:12" x14ac:dyDescent="0.35">
      <c r="B51" t="s">
        <v>54</v>
      </c>
      <c r="C51" t="s">
        <v>40</v>
      </c>
      <c r="F51" s="7">
        <v>-25</v>
      </c>
      <c r="G51" s="7"/>
      <c r="H51" s="7">
        <v>-35</v>
      </c>
      <c r="I51" s="7"/>
      <c r="J51" s="7">
        <v>-40</v>
      </c>
    </row>
    <row r="52" spans="1:12" x14ac:dyDescent="0.35">
      <c r="B52" t="s">
        <v>55</v>
      </c>
      <c r="C52" t="s">
        <v>40</v>
      </c>
      <c r="F52" s="7">
        <v>430</v>
      </c>
      <c r="G52" s="7"/>
      <c r="H52" s="7">
        <v>149</v>
      </c>
      <c r="I52" s="7"/>
      <c r="J52" s="7">
        <v>-18.600000000000001</v>
      </c>
    </row>
    <row r="53" spans="1:12" x14ac:dyDescent="0.35">
      <c r="F53" s="7"/>
      <c r="G53" s="7"/>
      <c r="H53" s="7"/>
      <c r="I53" s="7"/>
      <c r="J53" s="7"/>
    </row>
    <row r="54" spans="1:12" x14ac:dyDescent="0.35">
      <c r="A54" s="4" t="s">
        <v>7</v>
      </c>
      <c r="D54" s="4">
        <v>2015</v>
      </c>
      <c r="E54" s="4">
        <v>2025</v>
      </c>
      <c r="F54" s="4">
        <v>2030</v>
      </c>
      <c r="G54" s="4">
        <v>2035</v>
      </c>
      <c r="H54" s="4">
        <v>2040</v>
      </c>
      <c r="I54" s="4">
        <v>2045</v>
      </c>
      <c r="J54" s="4">
        <v>2050</v>
      </c>
    </row>
    <row r="55" spans="1:12" x14ac:dyDescent="0.35">
      <c r="B55" t="s">
        <v>39</v>
      </c>
      <c r="C55" t="s">
        <v>40</v>
      </c>
      <c r="D55" s="7"/>
      <c r="E55" s="7">
        <v>184.93397300000001</v>
      </c>
      <c r="F55" s="7">
        <v>74.472799899999998</v>
      </c>
      <c r="G55" s="7">
        <v>3.0472123</v>
      </c>
      <c r="H55" s="7">
        <v>-32.677098999999998</v>
      </c>
      <c r="I55" s="7">
        <v>-39.620175799999998</v>
      </c>
      <c r="L55" t="s">
        <v>56</v>
      </c>
    </row>
    <row r="56" spans="1:12" x14ac:dyDescent="0.35">
      <c r="B56" t="s">
        <v>41</v>
      </c>
      <c r="C56" t="s">
        <v>40</v>
      </c>
      <c r="D56" s="7"/>
      <c r="E56" s="7">
        <v>106.40690840000001</v>
      </c>
      <c r="F56" s="7">
        <v>80.224438800000001</v>
      </c>
      <c r="G56" s="7">
        <v>37.7404826</v>
      </c>
      <c r="H56" s="7">
        <v>7.3042610000000003</v>
      </c>
      <c r="I56" s="7">
        <v>2.7017652000000005</v>
      </c>
    </row>
    <row r="57" spans="1:12" x14ac:dyDescent="0.35">
      <c r="B57" t="s">
        <v>42</v>
      </c>
      <c r="C57" t="s">
        <v>40</v>
      </c>
      <c r="D57" s="7"/>
      <c r="E57" s="7">
        <v>105.9200275</v>
      </c>
      <c r="F57" s="7">
        <v>86.905825300000004</v>
      </c>
      <c r="G57" s="7">
        <v>43.6160481</v>
      </c>
      <c r="H57" s="7">
        <v>9.5908879999999996</v>
      </c>
      <c r="I57" s="7">
        <v>0.4834021</v>
      </c>
    </row>
    <row r="58" spans="1:12" x14ac:dyDescent="0.35">
      <c r="B58" t="s">
        <v>43</v>
      </c>
      <c r="C58" t="s">
        <v>40</v>
      </c>
      <c r="D58" s="7"/>
      <c r="E58" s="7">
        <v>150.5984981</v>
      </c>
      <c r="F58" s="7">
        <v>126.10317910000001</v>
      </c>
      <c r="G58" s="7">
        <v>89.829164800000001</v>
      </c>
      <c r="H58" s="7">
        <v>34.395746299999999</v>
      </c>
      <c r="I58" s="7">
        <v>0.34322979999999997</v>
      </c>
    </row>
    <row r="59" spans="1:12" x14ac:dyDescent="0.35">
      <c r="B59" t="s">
        <v>44</v>
      </c>
      <c r="C59" t="s">
        <v>40</v>
      </c>
      <c r="D59" s="7"/>
      <c r="E59" s="7">
        <v>52.592759999999998</v>
      </c>
      <c r="F59" s="7">
        <v>42.859679</v>
      </c>
      <c r="G59" s="7">
        <v>36.522729300000002</v>
      </c>
      <c r="H59" s="7">
        <v>30.928298000000002</v>
      </c>
      <c r="I59" s="7">
        <v>30.331535599999999</v>
      </c>
    </row>
    <row r="60" spans="1:12" x14ac:dyDescent="0.35">
      <c r="B60" t="s">
        <v>45</v>
      </c>
      <c r="C60" t="s">
        <v>40</v>
      </c>
      <c r="D60" s="7"/>
      <c r="E60" s="7">
        <v>12.2317749</v>
      </c>
      <c r="F60" s="7">
        <v>6.6538985000000004</v>
      </c>
      <c r="G60" s="7">
        <v>6.8121352999999996</v>
      </c>
      <c r="H60" s="7">
        <v>7.0187762999999999</v>
      </c>
      <c r="I60" s="7">
        <v>7.2205797</v>
      </c>
    </row>
    <row r="61" spans="1:12" x14ac:dyDescent="0.35">
      <c r="D61" s="7"/>
      <c r="E61" s="7"/>
      <c r="F61" s="7"/>
      <c r="G61" s="7"/>
      <c r="H61" s="7"/>
      <c r="I61" s="7"/>
    </row>
    <row r="62" spans="1:12" x14ac:dyDescent="0.35">
      <c r="B62" t="s">
        <v>46</v>
      </c>
      <c r="C62" t="s">
        <v>40</v>
      </c>
      <c r="D62" s="7"/>
      <c r="E62" s="7">
        <v>612.68394190000004</v>
      </c>
      <c r="F62" s="7">
        <v>417.21982060000011</v>
      </c>
      <c r="G62" s="7">
        <v>217.5677724</v>
      </c>
      <c r="H62" s="7">
        <v>56.560870600000001</v>
      </c>
      <c r="I62" s="7">
        <v>1.4603365999999998</v>
      </c>
    </row>
    <row r="63" spans="1:12" x14ac:dyDescent="0.35">
      <c r="B63" t="s">
        <v>47</v>
      </c>
      <c r="C63" t="s">
        <v>40</v>
      </c>
      <c r="D63" s="7"/>
      <c r="E63" s="7">
        <v>-2.2520905</v>
      </c>
      <c r="F63" s="7">
        <v>-2.2887572</v>
      </c>
      <c r="G63" s="7">
        <v>-2.5820903999999998</v>
      </c>
      <c r="H63" s="7">
        <v>-3.0220905</v>
      </c>
      <c r="I63" s="7">
        <v>-3.1687571000000001</v>
      </c>
    </row>
    <row r="64" spans="1:12" x14ac:dyDescent="0.35">
      <c r="B64" t="s">
        <v>49</v>
      </c>
      <c r="C64" t="s">
        <v>40</v>
      </c>
      <c r="D64" s="7"/>
      <c r="E64" s="7">
        <f t="shared" ref="E64:I64" si="4">SUM(E62:E63)</f>
        <v>610.43185140000003</v>
      </c>
      <c r="F64" s="7">
        <f t="shared" si="4"/>
        <v>414.93106340000008</v>
      </c>
      <c r="G64" s="7">
        <f t="shared" si="4"/>
        <v>214.985682</v>
      </c>
      <c r="H64" s="7">
        <f t="shared" si="4"/>
        <v>53.538780100000004</v>
      </c>
      <c r="I64" s="7">
        <f t="shared" si="4"/>
        <v>-1.7084205000000003</v>
      </c>
    </row>
    <row r="65" spans="1:12" x14ac:dyDescent="0.35">
      <c r="D65" s="7"/>
      <c r="E65" s="7"/>
      <c r="F65" s="7"/>
      <c r="G65" s="7"/>
      <c r="H65" s="7"/>
      <c r="I65" s="7"/>
    </row>
    <row r="66" spans="1:12" x14ac:dyDescent="0.35">
      <c r="A66" s="4" t="s">
        <v>57</v>
      </c>
      <c r="D66" s="4">
        <v>2015</v>
      </c>
      <c r="E66" s="4">
        <v>2025</v>
      </c>
      <c r="F66" s="4">
        <v>2030</v>
      </c>
      <c r="G66" s="4">
        <v>2035</v>
      </c>
      <c r="H66" s="4">
        <v>2040</v>
      </c>
      <c r="I66" s="4">
        <v>2045</v>
      </c>
      <c r="J66" s="4">
        <v>2050</v>
      </c>
    </row>
    <row r="67" spans="1:12" x14ac:dyDescent="0.35">
      <c r="B67" t="s">
        <v>39</v>
      </c>
      <c r="C67" t="s">
        <v>40</v>
      </c>
      <c r="D67" s="7">
        <v>303.46129057196009</v>
      </c>
      <c r="E67" s="7">
        <v>135.56100276109001</v>
      </c>
      <c r="F67" s="7">
        <v>61.81021203265</v>
      </c>
      <c r="G67" s="7">
        <v>43.752767893360001</v>
      </c>
      <c r="H67" s="7">
        <v>28.717663521750001</v>
      </c>
      <c r="I67" s="7">
        <v>8.2205828999999994E-2</v>
      </c>
    </row>
    <row r="68" spans="1:12" x14ac:dyDescent="0.35">
      <c r="B68" t="s">
        <v>41</v>
      </c>
      <c r="C68" t="s">
        <v>40</v>
      </c>
      <c r="D68" s="7">
        <v>113.3372239021527</v>
      </c>
      <c r="E68" s="7">
        <v>98.129043326258142</v>
      </c>
      <c r="F68" s="7">
        <v>72.077258333497625</v>
      </c>
      <c r="G68" s="7">
        <v>41.748060596003732</v>
      </c>
      <c r="H68" s="7">
        <v>16.50810936995482</v>
      </c>
      <c r="I68" s="7">
        <v>2.2960732557060999E-2</v>
      </c>
      <c r="L68" t="s">
        <v>58</v>
      </c>
    </row>
    <row r="69" spans="1:12" x14ac:dyDescent="0.35">
      <c r="B69" t="s">
        <v>42</v>
      </c>
      <c r="C69" t="s">
        <v>40</v>
      </c>
      <c r="D69" s="7">
        <v>128.96266986997719</v>
      </c>
      <c r="E69" s="7">
        <v>95.790211952921894</v>
      </c>
      <c r="F69" s="7">
        <v>61.948342142882403</v>
      </c>
      <c r="G69" s="7">
        <v>29.901953064676299</v>
      </c>
      <c r="H69" s="7">
        <v>8.5848157177651796</v>
      </c>
      <c r="I69" s="7">
        <v>6.820842052938E-3</v>
      </c>
    </row>
    <row r="70" spans="1:12" x14ac:dyDescent="0.35">
      <c r="B70" t="s">
        <v>43</v>
      </c>
      <c r="C70" t="s">
        <v>40</v>
      </c>
      <c r="D70" s="7">
        <v>145.37123193066671</v>
      </c>
      <c r="E70" s="7">
        <v>143.02084485809399</v>
      </c>
      <c r="F70" s="7">
        <v>114.334365885659</v>
      </c>
      <c r="G70" s="7">
        <v>71.527932213567894</v>
      </c>
      <c r="H70" s="7">
        <v>27.537630010051899</v>
      </c>
      <c r="I70" s="7">
        <v>0.22188991339012301</v>
      </c>
    </row>
    <row r="71" spans="1:12" x14ac:dyDescent="0.35">
      <c r="B71" t="s">
        <v>44</v>
      </c>
      <c r="C71" t="s">
        <v>40</v>
      </c>
      <c r="L71" t="s">
        <v>36</v>
      </c>
    </row>
    <row r="72" spans="1:12" x14ac:dyDescent="0.35">
      <c r="B72" t="s">
        <v>45</v>
      </c>
      <c r="C72" t="s">
        <v>40</v>
      </c>
      <c r="L72" t="s">
        <v>36</v>
      </c>
    </row>
    <row r="74" spans="1:12" x14ac:dyDescent="0.35">
      <c r="B74" t="s">
        <v>46</v>
      </c>
      <c r="C74" t="s">
        <v>40</v>
      </c>
      <c r="D74" s="7"/>
      <c r="E74" s="7"/>
      <c r="F74" s="7"/>
      <c r="G74" s="7"/>
      <c r="H74" s="7"/>
      <c r="I74" s="7"/>
      <c r="J74" s="7"/>
      <c r="L74" t="s">
        <v>36</v>
      </c>
    </row>
    <row r="75" spans="1:12" x14ac:dyDescent="0.35">
      <c r="B75" t="s">
        <v>47</v>
      </c>
      <c r="C75" t="s">
        <v>40</v>
      </c>
      <c r="L75" t="s">
        <v>36</v>
      </c>
    </row>
    <row r="76" spans="1:12" x14ac:dyDescent="0.35">
      <c r="B76" t="s">
        <v>49</v>
      </c>
      <c r="C76" t="s">
        <v>40</v>
      </c>
      <c r="L76" t="s">
        <v>36</v>
      </c>
    </row>
    <row r="78" spans="1:12" x14ac:dyDescent="0.35">
      <c r="A78" s="4" t="s">
        <v>22</v>
      </c>
      <c r="D78" s="4">
        <v>2015</v>
      </c>
      <c r="E78" s="4">
        <v>2025</v>
      </c>
      <c r="F78" s="4">
        <v>2030</v>
      </c>
      <c r="G78" s="4">
        <v>2035</v>
      </c>
      <c r="H78" s="4">
        <v>2040</v>
      </c>
      <c r="I78" s="4">
        <v>2045</v>
      </c>
      <c r="J78" s="4">
        <v>2050</v>
      </c>
    </row>
    <row r="79" spans="1:12" x14ac:dyDescent="0.35">
      <c r="B79" t="s">
        <v>39</v>
      </c>
      <c r="C79" t="s">
        <v>40</v>
      </c>
      <c r="D79" s="7">
        <v>286.37200000000001</v>
      </c>
      <c r="E79" s="7">
        <v>135.87</v>
      </c>
      <c r="F79" s="7">
        <v>74.997</v>
      </c>
      <c r="G79" s="7">
        <v>47.956000000000003</v>
      </c>
      <c r="H79" s="7">
        <v>9.0839999999999996</v>
      </c>
      <c r="I79" s="7">
        <v>-38.584000000000003</v>
      </c>
      <c r="L79" t="s">
        <v>56</v>
      </c>
    </row>
    <row r="80" spans="1:12" x14ac:dyDescent="0.35">
      <c r="B80" t="s">
        <v>41</v>
      </c>
      <c r="C80" t="s">
        <v>40</v>
      </c>
      <c r="D80" s="7">
        <v>168.78200000000001</v>
      </c>
      <c r="E80" s="7">
        <v>117.96899999999999</v>
      </c>
      <c r="F80" s="7">
        <v>99.004000000000005</v>
      </c>
      <c r="G80" s="7">
        <v>88.405000000000001</v>
      </c>
      <c r="H80" s="7">
        <v>77.869</v>
      </c>
      <c r="I80" s="7">
        <v>14.568</v>
      </c>
      <c r="L80" t="s">
        <v>36</v>
      </c>
    </row>
    <row r="81" spans="2:12" x14ac:dyDescent="0.35">
      <c r="B81" t="s">
        <v>42</v>
      </c>
      <c r="C81" t="s">
        <v>40</v>
      </c>
      <c r="D81" s="7">
        <v>150.89599999999999</v>
      </c>
      <c r="E81" s="7">
        <v>104.22499999999999</v>
      </c>
      <c r="F81" s="7">
        <v>80.081999999999994</v>
      </c>
      <c r="G81" s="7">
        <v>24.882000000000001</v>
      </c>
      <c r="H81" s="7">
        <v>7.3869999999999996</v>
      </c>
      <c r="I81" s="7">
        <v>1.4999999999999999E-2</v>
      </c>
    </row>
    <row r="82" spans="2:12" x14ac:dyDescent="0.35">
      <c r="B82" t="s">
        <v>43</v>
      </c>
      <c r="C82" t="s">
        <v>40</v>
      </c>
      <c r="D82" s="7">
        <v>161.14099999999999</v>
      </c>
      <c r="E82" s="7">
        <v>129.24600000000001</v>
      </c>
      <c r="F82" s="7">
        <v>93.091999999999999</v>
      </c>
      <c r="G82" s="7">
        <v>46.686</v>
      </c>
      <c r="H82" s="7">
        <v>2.82</v>
      </c>
      <c r="I82" s="7">
        <v>0</v>
      </c>
    </row>
    <row r="83" spans="2:12" x14ac:dyDescent="0.35">
      <c r="B83" t="s">
        <v>44</v>
      </c>
      <c r="C83" t="s">
        <v>40</v>
      </c>
      <c r="D83" s="7">
        <v>73.557000000000002</v>
      </c>
      <c r="E83" s="7">
        <v>60.337000000000003</v>
      </c>
      <c r="F83" s="7">
        <v>52.994</v>
      </c>
      <c r="G83" s="7">
        <v>49.548000000000002</v>
      </c>
      <c r="H83" s="7">
        <v>42.631999999999998</v>
      </c>
      <c r="I83" s="7">
        <v>25.753</v>
      </c>
    </row>
    <row r="84" spans="2:12" x14ac:dyDescent="0.35">
      <c r="B84" t="s">
        <v>45</v>
      </c>
      <c r="C84" t="s">
        <v>40</v>
      </c>
      <c r="D84" s="7"/>
      <c r="E84" s="7"/>
      <c r="F84" s="7"/>
      <c r="G84" s="7"/>
      <c r="H84" s="7"/>
      <c r="I84" s="7"/>
      <c r="L84" t="s">
        <v>36</v>
      </c>
    </row>
    <row r="85" spans="2:12" x14ac:dyDescent="0.35">
      <c r="D85" s="7"/>
      <c r="E85" s="7"/>
      <c r="F85" s="7"/>
      <c r="G85" s="7"/>
      <c r="H85" s="7"/>
      <c r="I85" s="7"/>
    </row>
    <row r="86" spans="2:12" x14ac:dyDescent="0.35">
      <c r="B86" t="s">
        <v>46</v>
      </c>
      <c r="C86" t="s">
        <v>40</v>
      </c>
      <c r="D86" s="7">
        <v>846.96</v>
      </c>
      <c r="E86" s="7">
        <v>551.07500000000005</v>
      </c>
      <c r="F86" s="7">
        <v>402.40100000000001</v>
      </c>
      <c r="G86" s="7">
        <v>258.85899999999998</v>
      </c>
      <c r="H86" s="7">
        <v>151.83199999999999</v>
      </c>
      <c r="I86" s="7">
        <v>-1.3260000000000001</v>
      </c>
    </row>
    <row r="87" spans="2:12" x14ac:dyDescent="0.35">
      <c r="B87" t="s">
        <v>47</v>
      </c>
      <c r="C87" t="s">
        <v>40</v>
      </c>
      <c r="L87" t="s">
        <v>36</v>
      </c>
    </row>
    <row r="88" spans="2:12" x14ac:dyDescent="0.35">
      <c r="B88" t="s">
        <v>49</v>
      </c>
      <c r="C88" t="s">
        <v>40</v>
      </c>
      <c r="L88" t="s">
        <v>36</v>
      </c>
    </row>
  </sheetData>
  <mergeCells count="5">
    <mergeCell ref="D22:D23"/>
    <mergeCell ref="F22:F23"/>
    <mergeCell ref="I22:I23"/>
    <mergeCell ref="L22:L23"/>
    <mergeCell ref="D35:D36"/>
  </mergeCells>
  <pageMargins left="0.7" right="0.7" top="0.78740157499999996" bottom="0.78740157499999996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F1F40-8E91-428E-BF2C-AF2962A43C43}">
  <sheetPr>
    <tabColor theme="3" tint="0.79998168889431442"/>
  </sheetPr>
  <dimension ref="A1:L170"/>
  <sheetViews>
    <sheetView zoomScale="70" zoomScaleNormal="70" workbookViewId="0">
      <selection activeCell="D191" sqref="D191"/>
    </sheetView>
  </sheetViews>
  <sheetFormatPr baseColWidth="10" defaultRowHeight="14.5" x14ac:dyDescent="0.35"/>
  <cols>
    <col min="1" max="1" width="35.54296875" customWidth="1"/>
    <col min="2" max="2" width="30" bestFit="1" customWidth="1"/>
    <col min="12" max="12" width="46.453125" bestFit="1" customWidth="1"/>
  </cols>
  <sheetData>
    <row r="1" spans="1:12" s="11" customFormat="1" ht="21" x14ac:dyDescent="0.5">
      <c r="A1" s="10" t="s">
        <v>37</v>
      </c>
    </row>
    <row r="4" spans="1:12" s="11" customFormat="1" ht="18.5" x14ac:dyDescent="0.45">
      <c r="A4" s="121" t="s">
        <v>59</v>
      </c>
      <c r="B4" s="122"/>
      <c r="C4" s="122"/>
    </row>
    <row r="5" spans="1:12" x14ac:dyDescent="0.35">
      <c r="A5" s="4" t="s">
        <v>376</v>
      </c>
      <c r="D5" s="4">
        <v>2018</v>
      </c>
      <c r="E5" s="4">
        <v>2025</v>
      </c>
      <c r="F5" s="4">
        <v>2030</v>
      </c>
      <c r="G5" s="4">
        <v>2035</v>
      </c>
      <c r="H5" s="4">
        <v>2040</v>
      </c>
      <c r="I5" s="4">
        <v>2045</v>
      </c>
      <c r="J5" s="4">
        <v>2050</v>
      </c>
      <c r="L5" s="4" t="s">
        <v>2</v>
      </c>
    </row>
    <row r="6" spans="1:12" x14ac:dyDescent="0.35">
      <c r="B6" t="s">
        <v>60</v>
      </c>
      <c r="C6" t="s">
        <v>61</v>
      </c>
      <c r="D6" s="7">
        <v>446</v>
      </c>
      <c r="E6" s="7">
        <v>329.5</v>
      </c>
      <c r="F6" s="7">
        <v>188.6</v>
      </c>
      <c r="G6" s="7">
        <v>117</v>
      </c>
      <c r="H6" s="7">
        <v>6</v>
      </c>
      <c r="I6" s="7">
        <v>0</v>
      </c>
    </row>
    <row r="7" spans="1:12" x14ac:dyDescent="0.35">
      <c r="A7" s="4"/>
      <c r="B7" s="17" t="s">
        <v>62</v>
      </c>
      <c r="C7" t="s">
        <v>61</v>
      </c>
      <c r="D7" s="7">
        <v>360.2</v>
      </c>
      <c r="E7" s="7">
        <v>291.2</v>
      </c>
      <c r="F7" s="7">
        <v>180.2</v>
      </c>
      <c r="G7" s="7">
        <v>110</v>
      </c>
      <c r="H7" s="7">
        <v>5</v>
      </c>
      <c r="I7" s="7">
        <v>0</v>
      </c>
    </row>
    <row r="8" spans="1:12" x14ac:dyDescent="0.35">
      <c r="A8" s="4"/>
      <c r="B8" s="17" t="s">
        <v>63</v>
      </c>
      <c r="C8" t="s">
        <v>61</v>
      </c>
      <c r="D8" s="7">
        <v>85.8</v>
      </c>
      <c r="E8" s="7">
        <v>38.4</v>
      </c>
      <c r="F8" s="7">
        <v>8.3000000000000007</v>
      </c>
      <c r="G8" s="7">
        <v>6</v>
      </c>
      <c r="H8" s="7">
        <v>1</v>
      </c>
      <c r="I8" s="7">
        <v>0</v>
      </c>
    </row>
    <row r="9" spans="1:12" x14ac:dyDescent="0.35">
      <c r="A9" s="4"/>
      <c r="B9" t="s">
        <v>64</v>
      </c>
      <c r="C9" t="s">
        <v>61</v>
      </c>
      <c r="D9" s="7">
        <v>3350.5</v>
      </c>
      <c r="E9" s="7">
        <v>2726.8</v>
      </c>
      <c r="F9" s="7">
        <v>1972.5</v>
      </c>
      <c r="G9" s="7">
        <v>1138</v>
      </c>
      <c r="H9" s="7">
        <v>514</v>
      </c>
      <c r="I9" s="7">
        <v>12</v>
      </c>
    </row>
    <row r="10" spans="1:12" x14ac:dyDescent="0.35">
      <c r="A10" s="4"/>
      <c r="B10" t="s">
        <v>65</v>
      </c>
      <c r="C10" t="s">
        <v>61</v>
      </c>
      <c r="D10" s="7">
        <v>2189.1</v>
      </c>
      <c r="E10" s="7">
        <v>1910.7</v>
      </c>
      <c r="F10" s="7">
        <v>1525.9</v>
      </c>
      <c r="G10" s="7">
        <v>1048</v>
      </c>
      <c r="H10" s="7">
        <v>413</v>
      </c>
      <c r="I10" s="7">
        <v>24</v>
      </c>
    </row>
    <row r="11" spans="1:12" x14ac:dyDescent="0.35">
      <c r="A11" s="4"/>
      <c r="B11" t="s">
        <v>66</v>
      </c>
      <c r="C11" t="s">
        <v>61</v>
      </c>
      <c r="D11" s="7">
        <v>75.7</v>
      </c>
      <c r="E11" s="7">
        <v>91.2</v>
      </c>
      <c r="F11" s="7">
        <v>99</v>
      </c>
      <c r="G11" s="7">
        <v>98</v>
      </c>
      <c r="H11" s="7">
        <v>107</v>
      </c>
      <c r="I11" s="7">
        <v>102</v>
      </c>
    </row>
    <row r="12" spans="1:12" x14ac:dyDescent="0.35">
      <c r="A12" s="4"/>
      <c r="B12" t="s">
        <v>67</v>
      </c>
      <c r="C12" t="s">
        <v>61</v>
      </c>
      <c r="D12" s="7">
        <v>659.7</v>
      </c>
      <c r="E12" s="7">
        <v>888.3</v>
      </c>
      <c r="F12" s="7">
        <v>1032.4000000000001</v>
      </c>
      <c r="G12" s="7">
        <v>1104</v>
      </c>
      <c r="H12" s="7">
        <v>1456</v>
      </c>
      <c r="I12" s="7">
        <v>1683</v>
      </c>
    </row>
    <row r="13" spans="1:12" x14ac:dyDescent="0.35">
      <c r="A13" s="4"/>
      <c r="B13" s="17" t="s">
        <v>68</v>
      </c>
      <c r="C13" t="s">
        <v>61</v>
      </c>
      <c r="D13" s="7">
        <v>399.5</v>
      </c>
      <c r="E13" s="7">
        <v>474.5</v>
      </c>
      <c r="F13" s="7">
        <v>505</v>
      </c>
      <c r="G13" s="7">
        <v>527</v>
      </c>
      <c r="H13" s="7">
        <v>753</v>
      </c>
      <c r="I13" s="7">
        <v>910</v>
      </c>
    </row>
    <row r="14" spans="1:12" x14ac:dyDescent="0.35">
      <c r="A14" s="4"/>
      <c r="B14" s="17" t="s">
        <v>69</v>
      </c>
      <c r="C14" t="s">
        <v>61</v>
      </c>
      <c r="D14" s="7">
        <v>119.8</v>
      </c>
      <c r="E14" s="7">
        <v>150.19999999999999</v>
      </c>
      <c r="F14" s="7">
        <v>131.4</v>
      </c>
      <c r="G14" s="7">
        <v>68</v>
      </c>
      <c r="H14" s="7">
        <v>47</v>
      </c>
      <c r="I14" s="7">
        <v>38</v>
      </c>
    </row>
    <row r="15" spans="1:12" x14ac:dyDescent="0.35">
      <c r="A15" s="4"/>
      <c r="B15" s="17" t="s">
        <v>70</v>
      </c>
      <c r="C15" t="s">
        <v>61</v>
      </c>
      <c r="D15" s="7">
        <v>56.2</v>
      </c>
      <c r="E15" s="7">
        <v>66.7</v>
      </c>
      <c r="F15" s="7">
        <v>72.2</v>
      </c>
      <c r="G15" s="7">
        <v>78</v>
      </c>
      <c r="H15" s="7">
        <v>114</v>
      </c>
      <c r="I15" s="7">
        <v>112</v>
      </c>
    </row>
    <row r="16" spans="1:12" x14ac:dyDescent="0.35">
      <c r="A16" s="4"/>
      <c r="B16" s="17" t="s">
        <v>71</v>
      </c>
      <c r="C16" t="s">
        <v>61</v>
      </c>
      <c r="D16" s="7">
        <v>0</v>
      </c>
      <c r="E16" s="7">
        <v>1.1000000000000001</v>
      </c>
      <c r="F16" s="7">
        <v>2.2999999999999998</v>
      </c>
      <c r="G16" s="7"/>
      <c r="H16" s="7"/>
      <c r="I16" s="7"/>
    </row>
    <row r="17" spans="1:10" x14ac:dyDescent="0.35">
      <c r="A17" s="4"/>
      <c r="B17" s="17" t="s">
        <v>72</v>
      </c>
      <c r="C17" t="s">
        <v>61</v>
      </c>
      <c r="D17" s="7">
        <v>84.1</v>
      </c>
      <c r="E17" s="7">
        <v>195.8</v>
      </c>
      <c r="F17" s="7">
        <v>321.5</v>
      </c>
      <c r="G17" s="7">
        <v>432</v>
      </c>
      <c r="H17" s="7">
        <v>542</v>
      </c>
      <c r="I17" s="7">
        <v>622</v>
      </c>
    </row>
    <row r="18" spans="1:10" x14ac:dyDescent="0.35">
      <c r="A18" s="4"/>
      <c r="B18" t="s">
        <v>73</v>
      </c>
      <c r="C18" t="s">
        <v>61</v>
      </c>
      <c r="D18" s="7">
        <v>1848</v>
      </c>
      <c r="E18" s="7">
        <v>1854.7</v>
      </c>
      <c r="F18" s="7">
        <v>1997.4</v>
      </c>
      <c r="G18" s="7">
        <v>2291</v>
      </c>
      <c r="H18" s="7">
        <v>2526</v>
      </c>
      <c r="I18" s="7">
        <v>2635</v>
      </c>
    </row>
    <row r="19" spans="1:10" x14ac:dyDescent="0.35">
      <c r="A19" s="4"/>
      <c r="B19" t="s">
        <v>74</v>
      </c>
      <c r="C19" t="s">
        <v>61</v>
      </c>
      <c r="D19" s="7">
        <v>394.1</v>
      </c>
      <c r="E19" s="7">
        <v>444.7</v>
      </c>
      <c r="F19" s="7">
        <v>483.8</v>
      </c>
      <c r="G19" s="7">
        <v>525</v>
      </c>
      <c r="H19" s="7">
        <v>541</v>
      </c>
      <c r="I19" s="7">
        <v>535</v>
      </c>
    </row>
    <row r="20" spans="1:10" x14ac:dyDescent="0.35">
      <c r="B20" t="s">
        <v>75</v>
      </c>
      <c r="C20" t="s">
        <v>61</v>
      </c>
      <c r="D20" s="7">
        <v>0</v>
      </c>
      <c r="E20" s="7">
        <v>5.3</v>
      </c>
      <c r="F20" s="7">
        <v>116</v>
      </c>
      <c r="G20" s="7">
        <v>302</v>
      </c>
      <c r="H20" s="7">
        <v>553</v>
      </c>
      <c r="I20" s="7">
        <v>760</v>
      </c>
    </row>
    <row r="21" spans="1:10" x14ac:dyDescent="0.35">
      <c r="B21" s="17" t="s">
        <v>27</v>
      </c>
      <c r="C21" t="s">
        <v>61</v>
      </c>
      <c r="D21" s="7">
        <v>0</v>
      </c>
      <c r="E21" s="7">
        <v>0</v>
      </c>
      <c r="F21" s="7">
        <v>0</v>
      </c>
      <c r="G21" s="7">
        <v>0</v>
      </c>
      <c r="H21" s="7">
        <v>4.5368468028211062</v>
      </c>
      <c r="I21" s="7">
        <v>14.001060838421578</v>
      </c>
    </row>
    <row r="22" spans="1:10" x14ac:dyDescent="0.35">
      <c r="B22" s="17" t="s">
        <v>76</v>
      </c>
      <c r="C22" t="s">
        <v>61</v>
      </c>
      <c r="D22" s="7">
        <v>0</v>
      </c>
      <c r="E22" s="7">
        <v>0</v>
      </c>
      <c r="F22" s="7">
        <v>3.5</v>
      </c>
      <c r="G22" s="7">
        <v>26.580191609447514</v>
      </c>
      <c r="H22" s="7">
        <v>78.85556178405281</v>
      </c>
      <c r="I22" s="7">
        <v>100.40595737027336</v>
      </c>
    </row>
    <row r="23" spans="1:10" x14ac:dyDescent="0.35">
      <c r="B23" s="17" t="s">
        <v>77</v>
      </c>
      <c r="C23" t="s">
        <v>61</v>
      </c>
      <c r="D23" s="7">
        <v>0</v>
      </c>
      <c r="E23" s="7">
        <v>0</v>
      </c>
      <c r="F23" s="7">
        <v>1.6</v>
      </c>
      <c r="G23" s="7">
        <v>11.188239303563186</v>
      </c>
      <c r="H23" s="7">
        <v>21.044318742636893</v>
      </c>
      <c r="I23" s="7">
        <v>10.63536161109168</v>
      </c>
    </row>
    <row r="24" spans="1:10" x14ac:dyDescent="0.35">
      <c r="B24" s="17" t="s">
        <v>78</v>
      </c>
      <c r="C24" t="s">
        <v>61</v>
      </c>
      <c r="D24" s="7">
        <v>0</v>
      </c>
      <c r="E24" s="7">
        <v>0</v>
      </c>
      <c r="F24" s="7">
        <v>0</v>
      </c>
      <c r="G24" s="7">
        <v>24.782639557845371</v>
      </c>
      <c r="H24" s="7">
        <v>101.68284077789986</v>
      </c>
      <c r="I24" s="7">
        <v>314.50491584909548</v>
      </c>
    </row>
    <row r="25" spans="1:10" x14ac:dyDescent="0.35">
      <c r="B25" s="17" t="s">
        <v>79</v>
      </c>
      <c r="C25" t="s">
        <v>61</v>
      </c>
      <c r="D25" s="7">
        <v>0</v>
      </c>
      <c r="E25" s="7">
        <v>5.3</v>
      </c>
      <c r="F25" s="7">
        <v>111</v>
      </c>
      <c r="G25" s="7">
        <v>239.25723291802711</v>
      </c>
      <c r="H25" s="7">
        <v>347.02668083555142</v>
      </c>
      <c r="I25" s="7">
        <v>320.75479348996743</v>
      </c>
    </row>
    <row r="26" spans="1:10" x14ac:dyDescent="0.35">
      <c r="B26" t="s">
        <v>80</v>
      </c>
      <c r="C26" t="s">
        <v>61</v>
      </c>
      <c r="D26" s="7">
        <v>8963</v>
      </c>
      <c r="E26" s="7">
        <v>8251.2000000000007</v>
      </c>
      <c r="F26" s="7">
        <v>7415.6</v>
      </c>
      <c r="G26" s="7">
        <v>6622</v>
      </c>
      <c r="H26" s="7">
        <v>6115</v>
      </c>
      <c r="I26" s="7">
        <v>5752</v>
      </c>
    </row>
    <row r="27" spans="1:10" x14ac:dyDescent="0.35">
      <c r="D27" s="7"/>
      <c r="E27" s="7"/>
      <c r="F27" s="7"/>
      <c r="G27" s="7"/>
      <c r="H27" s="7"/>
      <c r="I27" s="7"/>
    </row>
    <row r="28" spans="1:10" x14ac:dyDescent="0.35">
      <c r="A28" s="6" t="s">
        <v>4</v>
      </c>
      <c r="B28" s="5"/>
      <c r="D28" s="4">
        <v>2019</v>
      </c>
      <c r="E28" s="4">
        <v>2025</v>
      </c>
      <c r="F28" s="4">
        <v>2030</v>
      </c>
      <c r="G28" s="4">
        <v>2035</v>
      </c>
      <c r="H28" s="4">
        <v>2040</v>
      </c>
      <c r="I28" s="4">
        <v>2045</v>
      </c>
      <c r="J28" s="4">
        <v>2050</v>
      </c>
    </row>
    <row r="29" spans="1:10" x14ac:dyDescent="0.35">
      <c r="B29" t="s">
        <v>60</v>
      </c>
      <c r="C29" t="s">
        <v>61</v>
      </c>
      <c r="D29" s="7">
        <v>421.2</v>
      </c>
      <c r="E29" s="7"/>
      <c r="F29" s="7">
        <v>248.4</v>
      </c>
      <c r="G29" s="7"/>
      <c r="H29" s="7"/>
      <c r="I29" s="7">
        <v>0</v>
      </c>
    </row>
    <row r="30" spans="1:10" x14ac:dyDescent="0.35">
      <c r="A30" s="5"/>
      <c r="B30" s="17" t="s">
        <v>62</v>
      </c>
      <c r="C30" t="s">
        <v>61</v>
      </c>
      <c r="D30" s="7"/>
      <c r="E30" s="7"/>
      <c r="F30" s="7"/>
      <c r="G30" s="7"/>
      <c r="H30" s="7"/>
      <c r="I30" s="7"/>
    </row>
    <row r="31" spans="1:10" x14ac:dyDescent="0.35">
      <c r="A31" s="5"/>
      <c r="B31" s="17" t="s">
        <v>63</v>
      </c>
      <c r="C31" t="s">
        <v>61</v>
      </c>
      <c r="D31" s="7"/>
      <c r="E31" s="7"/>
      <c r="F31" s="7"/>
      <c r="G31" s="7"/>
      <c r="H31" s="7"/>
      <c r="I31" s="7"/>
    </row>
    <row r="32" spans="1:10" x14ac:dyDescent="0.35">
      <c r="A32" s="5"/>
      <c r="B32" t="s">
        <v>64</v>
      </c>
      <c r="C32" t="s">
        <v>61</v>
      </c>
      <c r="D32" s="7">
        <v>3024</v>
      </c>
      <c r="E32" s="7"/>
      <c r="F32" s="7">
        <v>1566</v>
      </c>
      <c r="G32" s="7"/>
      <c r="H32" s="7"/>
      <c r="I32" s="7">
        <v>0</v>
      </c>
    </row>
    <row r="33" spans="1:12" x14ac:dyDescent="0.35">
      <c r="A33" s="5"/>
      <c r="B33" t="s">
        <v>65</v>
      </c>
      <c r="C33" t="s">
        <v>61</v>
      </c>
      <c r="D33" s="7">
        <v>2095.2000000000003</v>
      </c>
      <c r="E33" s="7"/>
      <c r="F33" s="7">
        <v>1177.2</v>
      </c>
      <c r="G33" s="7"/>
      <c r="H33" s="7"/>
      <c r="I33" s="7">
        <v>0</v>
      </c>
    </row>
    <row r="34" spans="1:12" x14ac:dyDescent="0.35">
      <c r="A34" s="5"/>
      <c r="B34" t="s">
        <v>66</v>
      </c>
      <c r="C34" t="s">
        <v>61</v>
      </c>
      <c r="D34" s="7"/>
      <c r="E34" s="7"/>
      <c r="F34" s="7"/>
      <c r="G34" s="7"/>
      <c r="H34" s="7"/>
      <c r="I34" s="7"/>
    </row>
    <row r="35" spans="1:12" x14ac:dyDescent="0.35">
      <c r="A35" s="5"/>
      <c r="B35" t="s">
        <v>67</v>
      </c>
      <c r="C35" t="s">
        <v>61</v>
      </c>
      <c r="D35" s="7">
        <f>+SUM(D36:D40)</f>
        <v>633.6</v>
      </c>
      <c r="E35" s="7"/>
      <c r="F35" s="7">
        <f>+SUM(F36:F40)</f>
        <v>1094.4000000000001</v>
      </c>
      <c r="G35" s="7"/>
      <c r="H35" s="7"/>
      <c r="I35" s="7">
        <f>+SUM(I36:I40)</f>
        <v>1065.5999999999999</v>
      </c>
    </row>
    <row r="36" spans="1:12" x14ac:dyDescent="0.35">
      <c r="A36" s="5"/>
      <c r="B36" s="17" t="s">
        <v>81</v>
      </c>
      <c r="C36" t="s">
        <v>61</v>
      </c>
      <c r="D36" s="7">
        <v>565.20000000000005</v>
      </c>
      <c r="E36" s="7"/>
      <c r="F36" s="7">
        <v>676.80000000000007</v>
      </c>
      <c r="G36" s="7"/>
      <c r="H36" s="7"/>
      <c r="I36" s="7">
        <v>504</v>
      </c>
      <c r="L36" t="s">
        <v>82</v>
      </c>
    </row>
    <row r="37" spans="1:12" x14ac:dyDescent="0.35">
      <c r="B37" s="17"/>
      <c r="D37" s="7"/>
      <c r="E37" s="7"/>
      <c r="F37" s="7"/>
      <c r="G37" s="7"/>
      <c r="H37" s="7"/>
      <c r="I37" s="7"/>
    </row>
    <row r="38" spans="1:12" x14ac:dyDescent="0.35">
      <c r="B38" s="17"/>
      <c r="D38" s="7"/>
      <c r="E38" s="7"/>
      <c r="F38" s="7"/>
      <c r="G38" s="7"/>
      <c r="H38" s="7"/>
      <c r="I38" s="7"/>
    </row>
    <row r="39" spans="1:12" x14ac:dyDescent="0.35">
      <c r="B39" s="17" t="s">
        <v>71</v>
      </c>
      <c r="C39" t="s">
        <v>61</v>
      </c>
      <c r="D39" s="7"/>
      <c r="E39" s="7"/>
      <c r="F39" s="7"/>
      <c r="G39" s="7"/>
      <c r="H39" s="7"/>
      <c r="I39" s="7"/>
    </row>
    <row r="40" spans="1:12" x14ac:dyDescent="0.35">
      <c r="B40" s="17" t="s">
        <v>72</v>
      </c>
      <c r="C40" t="s">
        <v>61</v>
      </c>
      <c r="D40" s="7">
        <v>68.400000000000006</v>
      </c>
      <c r="E40" s="7"/>
      <c r="F40" s="7">
        <v>417.6</v>
      </c>
      <c r="G40" s="7"/>
      <c r="H40" s="7"/>
      <c r="I40" s="7">
        <v>561.6</v>
      </c>
      <c r="L40" t="s">
        <v>83</v>
      </c>
    </row>
    <row r="41" spans="1:12" x14ac:dyDescent="0.35">
      <c r="B41" t="s">
        <v>73</v>
      </c>
      <c r="C41" t="s">
        <v>61</v>
      </c>
      <c r="D41" s="7">
        <v>1756.8</v>
      </c>
      <c r="E41" s="7"/>
      <c r="F41" s="7">
        <v>2332.8000000000002</v>
      </c>
      <c r="G41" s="7"/>
      <c r="H41" s="7"/>
      <c r="I41" s="7">
        <v>2962.8</v>
      </c>
    </row>
    <row r="42" spans="1:12" x14ac:dyDescent="0.35">
      <c r="A42" s="4"/>
      <c r="B42" t="s">
        <v>74</v>
      </c>
      <c r="C42" t="s">
        <v>61</v>
      </c>
      <c r="D42" s="7">
        <v>392.40000000000003</v>
      </c>
      <c r="E42" s="7"/>
      <c r="F42" s="7">
        <v>511.2</v>
      </c>
      <c r="G42" s="7"/>
      <c r="H42" s="7"/>
      <c r="I42" s="7">
        <v>514.80000000000007</v>
      </c>
    </row>
    <row r="43" spans="1:12" x14ac:dyDescent="0.35">
      <c r="A43" s="4"/>
      <c r="B43" t="s">
        <v>75</v>
      </c>
      <c r="C43" t="s">
        <v>61</v>
      </c>
      <c r="D43" s="7">
        <v>0</v>
      </c>
      <c r="E43" s="7"/>
      <c r="F43" s="7">
        <v>216</v>
      </c>
      <c r="G43" s="7"/>
      <c r="H43" s="7"/>
      <c r="I43" s="7">
        <v>518.4</v>
      </c>
    </row>
    <row r="44" spans="1:12" x14ac:dyDescent="0.35">
      <c r="A44" s="4"/>
      <c r="B44" s="17" t="s">
        <v>27</v>
      </c>
      <c r="C44" t="s">
        <v>61</v>
      </c>
      <c r="D44" s="7"/>
      <c r="E44" s="7"/>
      <c r="F44" s="7"/>
      <c r="G44" s="7"/>
      <c r="H44" s="7"/>
      <c r="I44" s="7"/>
    </row>
    <row r="45" spans="1:12" x14ac:dyDescent="0.35">
      <c r="A45" s="4"/>
      <c r="B45" s="17" t="s">
        <v>76</v>
      </c>
      <c r="C45" t="s">
        <v>61</v>
      </c>
      <c r="D45" s="7"/>
      <c r="E45" s="7"/>
      <c r="F45" s="7"/>
      <c r="G45" s="7"/>
      <c r="H45" s="7"/>
      <c r="I45" s="7"/>
    </row>
    <row r="46" spans="1:12" x14ac:dyDescent="0.35">
      <c r="A46" s="4"/>
      <c r="B46" s="17" t="s">
        <v>77</v>
      </c>
      <c r="C46" t="s">
        <v>61</v>
      </c>
      <c r="D46" s="7"/>
      <c r="E46" s="7"/>
      <c r="F46" s="7"/>
      <c r="G46" s="7"/>
      <c r="H46" s="7"/>
      <c r="I46" s="7"/>
    </row>
    <row r="47" spans="1:12" x14ac:dyDescent="0.35">
      <c r="A47" s="4"/>
      <c r="B47" s="17" t="s">
        <v>78</v>
      </c>
      <c r="C47" t="s">
        <v>61</v>
      </c>
      <c r="D47" s="7"/>
      <c r="E47" s="7"/>
      <c r="F47" s="7"/>
      <c r="G47" s="7"/>
      <c r="H47" s="7"/>
      <c r="I47" s="7"/>
    </row>
    <row r="48" spans="1:12" x14ac:dyDescent="0.35">
      <c r="B48" s="17" t="s">
        <v>79</v>
      </c>
      <c r="C48" t="s">
        <v>61</v>
      </c>
      <c r="D48" s="7"/>
      <c r="E48" s="7"/>
      <c r="F48" s="7"/>
      <c r="G48" s="7"/>
      <c r="H48" s="7"/>
      <c r="I48" s="7"/>
    </row>
    <row r="49" spans="1:12" x14ac:dyDescent="0.35">
      <c r="B49" s="9" t="s">
        <v>84</v>
      </c>
      <c r="C49" t="s">
        <v>61</v>
      </c>
      <c r="D49" s="7"/>
      <c r="E49" s="7"/>
      <c r="F49" s="7"/>
      <c r="G49" s="7"/>
      <c r="H49" s="7"/>
      <c r="I49" s="7"/>
    </row>
    <row r="50" spans="1:12" x14ac:dyDescent="0.35">
      <c r="B50" t="s">
        <v>80</v>
      </c>
      <c r="C50" t="s">
        <v>61</v>
      </c>
      <c r="D50" s="7">
        <v>8323.2000000000007</v>
      </c>
      <c r="E50" s="7"/>
      <c r="F50" s="7">
        <v>7146.0000000000009</v>
      </c>
      <c r="G50" s="7"/>
      <c r="H50" s="7"/>
      <c r="I50" s="7">
        <v>5061.5999999999995</v>
      </c>
      <c r="L50" t="s">
        <v>85</v>
      </c>
    </row>
    <row r="51" spans="1:12" x14ac:dyDescent="0.35">
      <c r="B51" s="18" t="s">
        <v>86</v>
      </c>
      <c r="C51" t="s">
        <v>61</v>
      </c>
      <c r="D51" s="7">
        <v>511.2</v>
      </c>
      <c r="E51" s="19"/>
      <c r="F51" s="7">
        <v>558</v>
      </c>
      <c r="G51" s="19"/>
      <c r="H51" s="19"/>
      <c r="I51" s="7">
        <v>586.80000000000007</v>
      </c>
    </row>
    <row r="52" spans="1:12" x14ac:dyDescent="0.35">
      <c r="D52" s="7"/>
      <c r="E52" s="19"/>
      <c r="F52" s="7"/>
      <c r="G52" s="19"/>
      <c r="H52" s="19"/>
      <c r="I52" s="7"/>
    </row>
    <row r="53" spans="1:12" x14ac:dyDescent="0.35">
      <c r="A53" s="8" t="s">
        <v>5</v>
      </c>
      <c r="D53" s="4">
        <v>2019</v>
      </c>
      <c r="E53" s="4">
        <v>2025</v>
      </c>
      <c r="F53" s="4">
        <v>2030</v>
      </c>
      <c r="G53" s="4">
        <v>2035</v>
      </c>
      <c r="H53" s="4">
        <v>2040</v>
      </c>
      <c r="I53" s="4">
        <v>2045</v>
      </c>
      <c r="J53" s="4">
        <v>2050</v>
      </c>
    </row>
    <row r="54" spans="1:12" x14ac:dyDescent="0.35">
      <c r="B54" t="s">
        <v>60</v>
      </c>
      <c r="C54" t="s">
        <v>61</v>
      </c>
      <c r="F54" s="7">
        <v>226</v>
      </c>
      <c r="G54" s="7">
        <v>138</v>
      </c>
      <c r="H54" s="7">
        <v>64</v>
      </c>
      <c r="I54" s="7">
        <v>0</v>
      </c>
    </row>
    <row r="55" spans="1:12" x14ac:dyDescent="0.35">
      <c r="B55" s="17" t="s">
        <v>62</v>
      </c>
      <c r="C55" t="s">
        <v>61</v>
      </c>
      <c r="F55" s="7"/>
      <c r="G55" s="7"/>
      <c r="H55" s="7"/>
      <c r="I55" s="7"/>
    </row>
    <row r="56" spans="1:12" x14ac:dyDescent="0.35">
      <c r="A56" s="4"/>
      <c r="B56" s="17" t="s">
        <v>63</v>
      </c>
      <c r="C56" t="s">
        <v>61</v>
      </c>
      <c r="F56" s="7"/>
      <c r="G56" s="7"/>
      <c r="H56" s="7"/>
      <c r="I56" s="7"/>
    </row>
    <row r="57" spans="1:12" x14ac:dyDescent="0.35">
      <c r="A57" s="4"/>
      <c r="B57" t="s">
        <v>64</v>
      </c>
      <c r="C57" t="s">
        <v>61</v>
      </c>
      <c r="F57" s="7">
        <v>1828</v>
      </c>
      <c r="G57" s="7">
        <v>1213</v>
      </c>
      <c r="H57" s="7">
        <v>538</v>
      </c>
      <c r="I57" s="7">
        <v>0</v>
      </c>
      <c r="L57" t="s">
        <v>87</v>
      </c>
    </row>
    <row r="58" spans="1:12" x14ac:dyDescent="0.35">
      <c r="B58" t="s">
        <v>65</v>
      </c>
      <c r="C58" t="s">
        <v>61</v>
      </c>
      <c r="F58" s="7">
        <v>1290</v>
      </c>
      <c r="G58" s="7">
        <v>1029</v>
      </c>
      <c r="H58" s="7">
        <v>558</v>
      </c>
      <c r="I58" s="7">
        <v>110</v>
      </c>
      <c r="L58" t="s">
        <v>88</v>
      </c>
    </row>
    <row r="59" spans="1:12" x14ac:dyDescent="0.35">
      <c r="A59" s="4"/>
      <c r="B59" t="s">
        <v>66</v>
      </c>
      <c r="C59" t="s">
        <v>61</v>
      </c>
      <c r="F59" s="7"/>
      <c r="G59" s="7"/>
      <c r="H59" s="7"/>
      <c r="I59" s="7"/>
      <c r="L59" t="s">
        <v>89</v>
      </c>
    </row>
    <row r="60" spans="1:12" x14ac:dyDescent="0.35">
      <c r="A60" s="4"/>
      <c r="B60" t="s">
        <v>67</v>
      </c>
      <c r="C60" t="s">
        <v>61</v>
      </c>
      <c r="F60" s="7"/>
      <c r="G60" s="7"/>
      <c r="H60" s="7"/>
      <c r="I60" s="7"/>
    </row>
    <row r="61" spans="1:12" x14ac:dyDescent="0.35">
      <c r="B61" s="17" t="s">
        <v>68</v>
      </c>
      <c r="C61" t="s">
        <v>61</v>
      </c>
      <c r="F61" s="7">
        <v>518</v>
      </c>
      <c r="G61" s="7">
        <v>527</v>
      </c>
      <c r="H61" s="7">
        <v>541</v>
      </c>
      <c r="I61" s="7">
        <v>530</v>
      </c>
    </row>
    <row r="62" spans="1:12" x14ac:dyDescent="0.35">
      <c r="B62" s="17" t="s">
        <v>69</v>
      </c>
      <c r="C62" t="s">
        <v>61</v>
      </c>
      <c r="F62" s="7">
        <v>103</v>
      </c>
      <c r="G62" s="7">
        <v>77</v>
      </c>
      <c r="H62" s="7">
        <v>46</v>
      </c>
      <c r="I62" s="7">
        <v>41</v>
      </c>
    </row>
    <row r="63" spans="1:12" x14ac:dyDescent="0.35">
      <c r="B63" s="17" t="s">
        <v>70</v>
      </c>
      <c r="C63" t="s">
        <v>61</v>
      </c>
      <c r="F63" s="7">
        <v>201</v>
      </c>
      <c r="G63" s="7">
        <v>121</v>
      </c>
      <c r="H63" s="7">
        <v>200</v>
      </c>
      <c r="I63" s="7">
        <v>276</v>
      </c>
    </row>
    <row r="64" spans="1:12" x14ac:dyDescent="0.35">
      <c r="B64" s="17" t="s">
        <v>71</v>
      </c>
      <c r="C64" t="s">
        <v>61</v>
      </c>
      <c r="I64" s="7"/>
    </row>
    <row r="65" spans="1:12" x14ac:dyDescent="0.35">
      <c r="B65" s="17" t="s">
        <v>72</v>
      </c>
      <c r="C65" t="s">
        <v>61</v>
      </c>
      <c r="D65" s="4"/>
      <c r="E65" s="4"/>
      <c r="F65" s="7"/>
      <c r="G65" s="7"/>
      <c r="H65" s="7"/>
      <c r="I65" s="7"/>
      <c r="L65" t="s">
        <v>90</v>
      </c>
    </row>
    <row r="66" spans="1:12" x14ac:dyDescent="0.35">
      <c r="B66" t="s">
        <v>73</v>
      </c>
      <c r="C66" t="s">
        <v>61</v>
      </c>
      <c r="D66" s="7"/>
      <c r="E66" s="7"/>
      <c r="F66" s="7">
        <v>2220</v>
      </c>
      <c r="G66" s="7">
        <v>2411</v>
      </c>
      <c r="H66" s="7">
        <v>2554</v>
      </c>
      <c r="I66" s="7">
        <v>2606</v>
      </c>
      <c r="L66" t="s">
        <v>73</v>
      </c>
    </row>
    <row r="67" spans="1:12" x14ac:dyDescent="0.35">
      <c r="B67" t="s">
        <v>74</v>
      </c>
      <c r="C67" t="s">
        <v>61</v>
      </c>
      <c r="D67" s="7"/>
      <c r="E67" s="7"/>
      <c r="F67" s="7">
        <v>390</v>
      </c>
      <c r="G67" s="7">
        <v>382</v>
      </c>
      <c r="H67" s="7">
        <v>368</v>
      </c>
      <c r="I67" s="7">
        <v>345</v>
      </c>
      <c r="L67" t="s">
        <v>74</v>
      </c>
    </row>
    <row r="68" spans="1:12" x14ac:dyDescent="0.35">
      <c r="B68" t="s">
        <v>75</v>
      </c>
      <c r="C68" t="s">
        <v>61</v>
      </c>
      <c r="D68" s="7"/>
      <c r="E68" s="7"/>
      <c r="F68" s="7"/>
      <c r="G68" s="7"/>
      <c r="H68" s="7"/>
      <c r="I68" s="7"/>
    </row>
    <row r="69" spans="1:12" x14ac:dyDescent="0.35">
      <c r="B69" s="17" t="s">
        <v>27</v>
      </c>
      <c r="C69" t="s">
        <v>61</v>
      </c>
      <c r="D69" s="7"/>
      <c r="E69" s="7"/>
      <c r="F69" s="7">
        <v>0</v>
      </c>
      <c r="G69" s="7">
        <v>0</v>
      </c>
      <c r="H69" s="7">
        <v>0</v>
      </c>
      <c r="I69" s="7">
        <v>0</v>
      </c>
      <c r="L69" t="s">
        <v>27</v>
      </c>
    </row>
    <row r="70" spans="1:12" x14ac:dyDescent="0.35">
      <c r="B70" s="17" t="s">
        <v>76</v>
      </c>
      <c r="C70" t="s">
        <v>61</v>
      </c>
      <c r="D70" s="7"/>
      <c r="E70" s="7"/>
      <c r="F70" s="7">
        <v>13</v>
      </c>
      <c r="G70" s="7">
        <v>45</v>
      </c>
      <c r="H70" s="7">
        <v>209</v>
      </c>
      <c r="I70" s="7">
        <v>540</v>
      </c>
      <c r="L70" t="s">
        <v>28</v>
      </c>
    </row>
    <row r="71" spans="1:12" x14ac:dyDescent="0.35">
      <c r="B71" s="17" t="s">
        <v>77</v>
      </c>
      <c r="C71" t="s">
        <v>61</v>
      </c>
      <c r="D71" s="7"/>
      <c r="E71" s="7"/>
      <c r="F71" s="7"/>
      <c r="G71" s="7"/>
      <c r="H71" s="7"/>
      <c r="I71" s="7"/>
    </row>
    <row r="72" spans="1:12" x14ac:dyDescent="0.35">
      <c r="B72" s="17" t="s">
        <v>78</v>
      </c>
      <c r="C72" t="s">
        <v>61</v>
      </c>
      <c r="D72" s="7"/>
      <c r="E72" s="7"/>
      <c r="F72" s="7"/>
      <c r="G72" s="7"/>
      <c r="H72" s="7"/>
      <c r="I72" s="7"/>
    </row>
    <row r="73" spans="1:12" x14ac:dyDescent="0.35">
      <c r="B73" s="17" t="s">
        <v>79</v>
      </c>
      <c r="C73" t="s">
        <v>61</v>
      </c>
      <c r="D73" s="7"/>
      <c r="E73" s="7"/>
      <c r="F73" s="7">
        <v>138</v>
      </c>
      <c r="G73" s="7">
        <v>287</v>
      </c>
      <c r="H73" s="7">
        <v>516</v>
      </c>
      <c r="I73" s="7">
        <v>813</v>
      </c>
    </row>
    <row r="74" spans="1:12" x14ac:dyDescent="0.35">
      <c r="B74" s="9" t="s">
        <v>84</v>
      </c>
      <c r="C74" t="s">
        <v>61</v>
      </c>
      <c r="D74" s="7"/>
      <c r="E74" s="7"/>
      <c r="F74" s="7">
        <v>137</v>
      </c>
      <c r="G74" s="7">
        <v>110</v>
      </c>
      <c r="H74" s="7">
        <v>84</v>
      </c>
      <c r="I74" s="7">
        <v>55</v>
      </c>
      <c r="L74" t="s">
        <v>91</v>
      </c>
    </row>
    <row r="75" spans="1:12" x14ac:dyDescent="0.35">
      <c r="B75" t="s">
        <v>80</v>
      </c>
      <c r="C75" t="s">
        <v>61</v>
      </c>
      <c r="D75" s="7"/>
      <c r="E75" s="7"/>
      <c r="F75" s="7">
        <v>7065</v>
      </c>
      <c r="G75" s="7">
        <v>6341</v>
      </c>
      <c r="H75" s="7">
        <v>5676</v>
      </c>
      <c r="I75" s="7">
        <v>5317</v>
      </c>
    </row>
    <row r="76" spans="1:12" x14ac:dyDescent="0.35">
      <c r="D76" s="7"/>
      <c r="E76" s="7"/>
    </row>
    <row r="77" spans="1:12" x14ac:dyDescent="0.35">
      <c r="D77" s="7"/>
      <c r="E77" s="7"/>
      <c r="F77" s="7"/>
      <c r="G77" s="7"/>
      <c r="H77" s="7"/>
      <c r="I77" s="7"/>
    </row>
    <row r="78" spans="1:12" x14ac:dyDescent="0.35">
      <c r="A78" s="4" t="s">
        <v>51</v>
      </c>
      <c r="D78" s="4">
        <v>2015</v>
      </c>
      <c r="E78" s="4">
        <v>2025</v>
      </c>
      <c r="F78" s="4">
        <v>2030</v>
      </c>
      <c r="G78" s="4">
        <v>2035</v>
      </c>
      <c r="H78" s="4">
        <v>2040</v>
      </c>
      <c r="I78" s="4">
        <v>2045</v>
      </c>
      <c r="J78" s="4">
        <v>2050</v>
      </c>
    </row>
    <row r="79" spans="1:12" x14ac:dyDescent="0.35">
      <c r="B79" t="s">
        <v>60</v>
      </c>
      <c r="C79" t="s">
        <v>61</v>
      </c>
      <c r="D79" s="7"/>
      <c r="E79" s="7"/>
      <c r="F79" s="7">
        <v>206.38253948400001</v>
      </c>
      <c r="G79" s="7"/>
      <c r="H79" s="7">
        <v>78.671804904000012</v>
      </c>
      <c r="I79" s="7"/>
      <c r="J79" s="7">
        <v>1.9343880000000002E-3</v>
      </c>
    </row>
    <row r="80" spans="1:12" x14ac:dyDescent="0.35">
      <c r="B80" s="17" t="s">
        <v>62</v>
      </c>
      <c r="C80" t="s">
        <v>61</v>
      </c>
      <c r="D80" s="7"/>
      <c r="E80" s="7"/>
      <c r="F80" s="7"/>
      <c r="G80" s="7"/>
      <c r="H80" s="7"/>
      <c r="I80" s="7"/>
      <c r="J80" s="7"/>
    </row>
    <row r="81" spans="1:10" x14ac:dyDescent="0.35">
      <c r="B81" s="17" t="s">
        <v>63</v>
      </c>
      <c r="C81" t="s">
        <v>61</v>
      </c>
      <c r="D81" s="7"/>
      <c r="E81" s="7"/>
      <c r="F81" s="7"/>
      <c r="G81" s="7"/>
      <c r="H81" s="7"/>
      <c r="I81" s="7"/>
      <c r="J81" s="7"/>
    </row>
    <row r="82" spans="1:10" x14ac:dyDescent="0.35">
      <c r="B82" t="s">
        <v>64</v>
      </c>
      <c r="C82" t="s">
        <v>61</v>
      </c>
      <c r="D82" s="7"/>
      <c r="E82" s="7"/>
      <c r="F82" s="7">
        <v>2149.4728264320001</v>
      </c>
      <c r="G82" s="7"/>
      <c r="H82" s="7">
        <v>997.342618464</v>
      </c>
      <c r="I82" s="7"/>
      <c r="J82" s="7">
        <v>7.7579054640000003</v>
      </c>
    </row>
    <row r="83" spans="1:10" x14ac:dyDescent="0.35">
      <c r="B83" t="s">
        <v>65</v>
      </c>
      <c r="C83" t="s">
        <v>61</v>
      </c>
      <c r="F83" s="7">
        <v>1507.8723383520003</v>
      </c>
      <c r="G83" s="7"/>
      <c r="H83" s="7">
        <v>386.88856812</v>
      </c>
      <c r="I83" s="7"/>
      <c r="J83" s="7">
        <v>4.5315324000000004E-2</v>
      </c>
    </row>
    <row r="84" spans="1:10" x14ac:dyDescent="0.35">
      <c r="B84" t="s">
        <v>66</v>
      </c>
      <c r="C84" t="s">
        <v>61</v>
      </c>
      <c r="F84" s="7"/>
      <c r="G84" s="7"/>
      <c r="H84" s="7"/>
      <c r="I84" s="7"/>
      <c r="J84" s="7"/>
    </row>
    <row r="85" spans="1:10" x14ac:dyDescent="0.35">
      <c r="B85" t="s">
        <v>67</v>
      </c>
      <c r="C85" t="s">
        <v>61</v>
      </c>
      <c r="D85" s="7"/>
      <c r="E85" s="7"/>
      <c r="F85" s="7">
        <v>1345.7206545840002</v>
      </c>
      <c r="G85" s="7"/>
      <c r="H85" s="7">
        <v>1674.1290487680001</v>
      </c>
      <c r="I85" s="7"/>
      <c r="J85" s="7">
        <v>1793.1527934840001</v>
      </c>
    </row>
    <row r="86" spans="1:10" x14ac:dyDescent="0.35">
      <c r="B86" s="17" t="s">
        <v>68</v>
      </c>
      <c r="C86" t="s">
        <v>61</v>
      </c>
      <c r="F86" s="7"/>
      <c r="G86" s="7"/>
      <c r="H86" s="7"/>
      <c r="I86" s="7"/>
      <c r="J86" s="7"/>
    </row>
    <row r="87" spans="1:10" x14ac:dyDescent="0.35">
      <c r="B87" s="17" t="s">
        <v>69</v>
      </c>
      <c r="C87" t="s">
        <v>61</v>
      </c>
      <c r="F87" s="7"/>
      <c r="G87" s="7"/>
      <c r="H87" s="7"/>
      <c r="I87" s="7"/>
      <c r="J87" s="7"/>
    </row>
    <row r="88" spans="1:10" x14ac:dyDescent="0.35">
      <c r="B88" s="17" t="s">
        <v>70</v>
      </c>
      <c r="C88" t="s">
        <v>61</v>
      </c>
      <c r="D88" s="4"/>
      <c r="E88" s="4"/>
      <c r="F88" s="20"/>
      <c r="G88" s="20"/>
      <c r="H88" s="20"/>
      <c r="I88" s="7"/>
      <c r="J88" s="20"/>
    </row>
    <row r="89" spans="1:10" x14ac:dyDescent="0.35">
      <c r="A89" s="4"/>
      <c r="B89" s="17" t="s">
        <v>71</v>
      </c>
      <c r="C89" t="s">
        <v>61</v>
      </c>
      <c r="D89" s="7"/>
      <c r="E89" s="7"/>
      <c r="F89" s="7"/>
      <c r="G89" s="7"/>
      <c r="H89" s="7"/>
      <c r="I89" s="7"/>
      <c r="J89" s="7"/>
    </row>
    <row r="90" spans="1:10" x14ac:dyDescent="0.35">
      <c r="B90" s="17" t="s">
        <v>72</v>
      </c>
      <c r="C90" t="s">
        <v>61</v>
      </c>
      <c r="D90" s="7"/>
      <c r="E90" s="7"/>
      <c r="F90" s="7"/>
      <c r="G90" s="7"/>
      <c r="H90" s="7"/>
      <c r="I90" s="7"/>
      <c r="J90" s="7"/>
    </row>
    <row r="91" spans="1:10" x14ac:dyDescent="0.35">
      <c r="B91" t="s">
        <v>73</v>
      </c>
      <c r="C91" t="s">
        <v>61</v>
      </c>
      <c r="D91" s="7"/>
      <c r="E91" s="7"/>
      <c r="F91" s="7">
        <v>1986.9530652000001</v>
      </c>
      <c r="G91" s="7"/>
      <c r="H91" s="7">
        <v>2618.5186689479997</v>
      </c>
      <c r="I91" s="7"/>
      <c r="J91" s="7">
        <v>2936.1203833680001</v>
      </c>
    </row>
    <row r="92" spans="1:10" x14ac:dyDescent="0.35">
      <c r="B92" t="s">
        <v>74</v>
      </c>
      <c r="C92" t="s">
        <v>61</v>
      </c>
      <c r="D92" s="7"/>
      <c r="E92" s="7"/>
      <c r="F92" s="7">
        <v>513.851041764</v>
      </c>
      <c r="G92" s="7"/>
      <c r="H92" s="7">
        <v>602.44416943200008</v>
      </c>
      <c r="I92" s="7"/>
      <c r="J92" s="7">
        <v>561.11507593200008</v>
      </c>
    </row>
    <row r="93" spans="1:10" x14ac:dyDescent="0.35">
      <c r="B93" t="s">
        <v>75</v>
      </c>
      <c r="C93" t="s">
        <v>61</v>
      </c>
      <c r="D93" s="7"/>
      <c r="E93" s="7"/>
      <c r="F93" s="7"/>
      <c r="G93" s="7"/>
      <c r="H93" s="7"/>
      <c r="I93" s="7"/>
      <c r="J93" s="7"/>
    </row>
    <row r="94" spans="1:10" x14ac:dyDescent="0.35">
      <c r="B94" s="17" t="s">
        <v>27</v>
      </c>
      <c r="C94" t="s">
        <v>61</v>
      </c>
      <c r="D94" s="7"/>
      <c r="E94" s="7"/>
      <c r="F94" s="7"/>
      <c r="G94" s="7"/>
      <c r="H94" s="7"/>
      <c r="I94" s="7"/>
      <c r="J94" s="7"/>
    </row>
    <row r="95" spans="1:10" x14ac:dyDescent="0.35">
      <c r="B95" s="17" t="s">
        <v>76</v>
      </c>
      <c r="C95" t="s">
        <v>61</v>
      </c>
      <c r="D95" s="7"/>
      <c r="E95" s="7"/>
      <c r="F95" s="7"/>
      <c r="G95" s="7"/>
      <c r="H95" s="7"/>
      <c r="I95" s="7"/>
      <c r="J95" s="7"/>
    </row>
    <row r="96" spans="1:10" x14ac:dyDescent="0.35">
      <c r="B96" s="17" t="s">
        <v>77</v>
      </c>
      <c r="C96" t="s">
        <v>61</v>
      </c>
      <c r="F96" s="7"/>
      <c r="G96" s="7"/>
      <c r="H96" s="7"/>
      <c r="I96" s="7"/>
      <c r="J96" s="7"/>
    </row>
    <row r="97" spans="1:12" x14ac:dyDescent="0.35">
      <c r="B97" s="17" t="s">
        <v>78</v>
      </c>
      <c r="C97" t="s">
        <v>61</v>
      </c>
      <c r="F97" s="7"/>
      <c r="G97" s="7"/>
      <c r="H97" s="7"/>
      <c r="I97" s="7"/>
      <c r="J97" s="7"/>
    </row>
    <row r="98" spans="1:12" x14ac:dyDescent="0.35">
      <c r="B98" s="17" t="s">
        <v>79</v>
      </c>
      <c r="C98" t="s">
        <v>61</v>
      </c>
      <c r="F98" s="7"/>
      <c r="G98" s="7"/>
      <c r="H98" s="7"/>
      <c r="I98" s="7"/>
      <c r="J98" s="7"/>
    </row>
    <row r="99" spans="1:12" x14ac:dyDescent="0.35">
      <c r="B99" s="9" t="s">
        <v>92</v>
      </c>
      <c r="C99" t="s">
        <v>61</v>
      </c>
      <c r="F99" s="7">
        <v>18.287999711999998</v>
      </c>
      <c r="G99" s="7"/>
      <c r="H99" s="7">
        <v>91.673638560000015</v>
      </c>
      <c r="J99" s="7">
        <v>214.18847928</v>
      </c>
    </row>
    <row r="100" spans="1:12" x14ac:dyDescent="0.35">
      <c r="B100" s="9" t="s">
        <v>84</v>
      </c>
      <c r="C100" t="s">
        <v>61</v>
      </c>
      <c r="F100" s="7">
        <v>50.004001224</v>
      </c>
      <c r="G100" s="7"/>
      <c r="H100" s="7">
        <v>35.172001655999999</v>
      </c>
      <c r="J100" s="7">
        <v>0</v>
      </c>
    </row>
    <row r="101" spans="1:12" x14ac:dyDescent="0.35">
      <c r="B101" t="s">
        <v>80</v>
      </c>
      <c r="C101" t="s">
        <v>61</v>
      </c>
      <c r="F101" s="7">
        <v>7778.5444667520005</v>
      </c>
      <c r="G101" s="7"/>
      <c r="H101" s="7">
        <v>6484.8405188520001</v>
      </c>
      <c r="I101" s="7"/>
      <c r="J101" s="7">
        <v>5512.3818872400007</v>
      </c>
    </row>
    <row r="103" spans="1:12" x14ac:dyDescent="0.35">
      <c r="A103" s="4" t="s">
        <v>7</v>
      </c>
      <c r="D103" s="4">
        <v>2015</v>
      </c>
      <c r="E103" s="4">
        <v>2025</v>
      </c>
      <c r="F103" s="4">
        <v>2030</v>
      </c>
      <c r="G103" s="4">
        <v>2035</v>
      </c>
      <c r="H103" s="4">
        <v>2040</v>
      </c>
      <c r="I103" s="4">
        <v>2045</v>
      </c>
      <c r="J103" s="4">
        <v>2050</v>
      </c>
    </row>
    <row r="104" spans="1:12" x14ac:dyDescent="0.35">
      <c r="B104" t="s">
        <v>60</v>
      </c>
      <c r="C104" t="s">
        <v>61</v>
      </c>
      <c r="D104" s="7">
        <v>280.99829999999997</v>
      </c>
      <c r="E104" s="7">
        <v>60.579099999999997</v>
      </c>
      <c r="F104" s="7">
        <v>46.7149</v>
      </c>
      <c r="G104" s="7">
        <v>31.235600000000002</v>
      </c>
      <c r="H104" s="7">
        <v>10.7806</v>
      </c>
      <c r="I104" s="7">
        <v>2.5663</v>
      </c>
    </row>
    <row r="105" spans="1:12" x14ac:dyDescent="0.35">
      <c r="B105" s="17" t="s">
        <v>62</v>
      </c>
      <c r="C105" t="s">
        <v>61</v>
      </c>
      <c r="D105" s="7"/>
      <c r="E105" s="7"/>
      <c r="F105" s="7"/>
      <c r="G105" s="7"/>
      <c r="H105" s="7"/>
      <c r="I105" s="7"/>
      <c r="L105" t="s">
        <v>36</v>
      </c>
    </row>
    <row r="106" spans="1:12" x14ac:dyDescent="0.35">
      <c r="B106" s="17" t="s">
        <v>63</v>
      </c>
      <c r="C106" t="s">
        <v>61</v>
      </c>
      <c r="D106" s="7"/>
      <c r="E106" s="7"/>
      <c r="F106" s="7"/>
      <c r="G106" s="7"/>
      <c r="H106" s="7"/>
      <c r="I106" s="7"/>
      <c r="L106" t="s">
        <v>36</v>
      </c>
    </row>
    <row r="107" spans="1:12" x14ac:dyDescent="0.35">
      <c r="B107" t="s">
        <v>64</v>
      </c>
      <c r="C107" t="s">
        <v>61</v>
      </c>
      <c r="D107" s="7">
        <v>3285.6439999999998</v>
      </c>
      <c r="E107" s="7">
        <v>2884.9326000000001</v>
      </c>
      <c r="F107" s="7">
        <v>2347.7392</v>
      </c>
      <c r="G107" s="7">
        <v>1364.5550000000001</v>
      </c>
      <c r="H107" s="7">
        <v>466.8886</v>
      </c>
      <c r="I107" s="7">
        <v>4.7018000000000004</v>
      </c>
    </row>
    <row r="108" spans="1:12" x14ac:dyDescent="0.35">
      <c r="B108" t="s">
        <v>65</v>
      </c>
      <c r="C108" t="s">
        <v>61</v>
      </c>
      <c r="D108" s="7">
        <v>2197.2004999999999</v>
      </c>
      <c r="E108" s="7">
        <v>1930.2997</v>
      </c>
      <c r="F108" s="7">
        <v>1607.1818000000001</v>
      </c>
      <c r="G108" s="7">
        <v>1009.5279</v>
      </c>
      <c r="H108" s="7">
        <v>222.75739999999999</v>
      </c>
      <c r="I108" s="7">
        <v>22.924299999999999</v>
      </c>
    </row>
    <row r="109" spans="1:12" x14ac:dyDescent="0.35">
      <c r="B109" t="s">
        <v>66</v>
      </c>
      <c r="C109" t="s">
        <v>61</v>
      </c>
      <c r="D109" s="7"/>
      <c r="E109" s="7"/>
      <c r="F109" s="7"/>
      <c r="G109" s="7"/>
      <c r="H109" s="7"/>
      <c r="I109" s="7"/>
      <c r="L109" t="s">
        <v>36</v>
      </c>
    </row>
    <row r="110" spans="1:12" x14ac:dyDescent="0.35">
      <c r="B110" t="s">
        <v>67</v>
      </c>
      <c r="C110" t="s">
        <v>61</v>
      </c>
      <c r="D110" s="7"/>
      <c r="E110" s="7"/>
      <c r="F110" s="7"/>
      <c r="G110" s="7"/>
      <c r="H110" s="7"/>
      <c r="I110" s="7"/>
    </row>
    <row r="111" spans="1:12" x14ac:dyDescent="0.35">
      <c r="B111" s="17" t="s">
        <v>68</v>
      </c>
      <c r="C111" t="s">
        <v>61</v>
      </c>
      <c r="D111" s="7">
        <v>425.65949999999998</v>
      </c>
      <c r="E111" s="7">
        <v>525.15269999999998</v>
      </c>
      <c r="F111" s="7">
        <v>402.39550000000003</v>
      </c>
      <c r="G111" s="7">
        <v>274.59460000000001</v>
      </c>
      <c r="H111" s="7">
        <v>124.1895</v>
      </c>
      <c r="I111" s="7">
        <v>59.823</v>
      </c>
    </row>
    <row r="112" spans="1:12" x14ac:dyDescent="0.35">
      <c r="B112" s="17" t="s">
        <v>69</v>
      </c>
      <c r="C112" t="s">
        <v>61</v>
      </c>
      <c r="D112" s="7">
        <v>41.148099999999999</v>
      </c>
      <c r="E112" s="7">
        <v>52.033299999999997</v>
      </c>
      <c r="F112" s="7">
        <v>21.241399999999999</v>
      </c>
      <c r="G112" s="7">
        <v>21.241399999999999</v>
      </c>
      <c r="H112" s="7">
        <v>138.71379999999999</v>
      </c>
      <c r="I112" s="7">
        <v>138.71379999999999</v>
      </c>
    </row>
    <row r="113" spans="1:12" x14ac:dyDescent="0.35">
      <c r="B113" s="17" t="s">
        <v>70</v>
      </c>
      <c r="C113" t="s">
        <v>61</v>
      </c>
      <c r="D113" s="7">
        <v>80.015000000000001</v>
      </c>
      <c r="E113" s="7">
        <v>82.814700000000002</v>
      </c>
      <c r="F113" s="7">
        <v>96.734700000000004</v>
      </c>
      <c r="G113" s="7">
        <v>99.659099999999995</v>
      </c>
      <c r="H113" s="7">
        <v>81.809600000000003</v>
      </c>
      <c r="I113" s="7">
        <v>74.641800000000003</v>
      </c>
    </row>
    <row r="114" spans="1:12" x14ac:dyDescent="0.35">
      <c r="B114" s="17" t="s">
        <v>71</v>
      </c>
      <c r="C114" t="s">
        <v>61</v>
      </c>
      <c r="D114" s="7"/>
      <c r="E114" s="7"/>
      <c r="F114" s="7"/>
      <c r="G114" s="7"/>
      <c r="H114" s="7"/>
      <c r="I114" s="7"/>
      <c r="L114" t="s">
        <v>36</v>
      </c>
    </row>
    <row r="115" spans="1:12" x14ac:dyDescent="0.35">
      <c r="B115" s="17" t="s">
        <v>72</v>
      </c>
      <c r="C115" t="s">
        <v>61</v>
      </c>
      <c r="D115" s="7">
        <v>59.011155007017287</v>
      </c>
      <c r="E115" s="7">
        <v>95.025751188161905</v>
      </c>
      <c r="F115" s="7">
        <v>226.44087175882501</v>
      </c>
      <c r="G115" s="7">
        <v>399.27687174548799</v>
      </c>
      <c r="H115" s="7">
        <v>483.81983716509097</v>
      </c>
      <c r="I115" s="7">
        <v>502.836329796977</v>
      </c>
    </row>
    <row r="116" spans="1:12" x14ac:dyDescent="0.35">
      <c r="B116" t="s">
        <v>73</v>
      </c>
      <c r="C116" t="s">
        <v>61</v>
      </c>
      <c r="D116" s="7">
        <v>1849.2779</v>
      </c>
      <c r="E116" s="7">
        <v>2035.1840999999999</v>
      </c>
      <c r="F116" s="7">
        <v>2217.0587999999998</v>
      </c>
      <c r="G116" s="7">
        <v>2745.3939999999998</v>
      </c>
      <c r="H116" s="7">
        <v>3293.3793999999998</v>
      </c>
      <c r="I116" s="7">
        <v>3459.8541</v>
      </c>
    </row>
    <row r="117" spans="1:12" x14ac:dyDescent="0.35">
      <c r="B117" t="s">
        <v>74</v>
      </c>
      <c r="C117" t="s">
        <v>61</v>
      </c>
      <c r="D117" s="7">
        <v>359.8208449929827</v>
      </c>
      <c r="E117" s="7">
        <v>348.72074881183812</v>
      </c>
      <c r="F117" s="7">
        <v>170.49312824117501</v>
      </c>
      <c r="G117" s="7">
        <v>0.17282825451201234</v>
      </c>
      <c r="H117" s="7">
        <v>0.11086283490902815</v>
      </c>
      <c r="I117" s="7">
        <v>3.557020302298497E-2</v>
      </c>
      <c r="L117" t="s">
        <v>93</v>
      </c>
    </row>
    <row r="118" spans="1:12" x14ac:dyDescent="0.35">
      <c r="B118" t="s">
        <v>75</v>
      </c>
      <c r="C118" t="s">
        <v>61</v>
      </c>
      <c r="D118" s="7"/>
      <c r="E118" s="7"/>
      <c r="F118" s="7"/>
      <c r="G118" s="7"/>
      <c r="H118" s="7"/>
      <c r="I118" s="7"/>
    </row>
    <row r="119" spans="1:12" x14ac:dyDescent="0.35">
      <c r="B119" s="17" t="s">
        <v>27</v>
      </c>
      <c r="C119" t="s">
        <v>61</v>
      </c>
      <c r="D119" s="7">
        <v>0</v>
      </c>
      <c r="E119" s="7">
        <v>0</v>
      </c>
      <c r="F119" s="7">
        <v>0</v>
      </c>
      <c r="G119" s="7">
        <v>2.5000000000000001E-3</v>
      </c>
      <c r="H119" s="7">
        <v>1.8E-3</v>
      </c>
      <c r="I119" s="7">
        <v>4.6589999999999998</v>
      </c>
    </row>
    <row r="120" spans="1:12" x14ac:dyDescent="0.35">
      <c r="B120" s="17" t="s">
        <v>76</v>
      </c>
      <c r="C120" t="s">
        <v>61</v>
      </c>
      <c r="D120" s="7">
        <v>0</v>
      </c>
      <c r="E120" s="7">
        <v>0</v>
      </c>
      <c r="F120" s="7">
        <v>0</v>
      </c>
      <c r="G120" s="7">
        <v>194.48869999999999</v>
      </c>
      <c r="H120" s="7">
        <v>312.12950000000001</v>
      </c>
      <c r="I120" s="7">
        <v>443.31490000000002</v>
      </c>
      <c r="L120" t="s">
        <v>94</v>
      </c>
    </row>
    <row r="121" spans="1:12" x14ac:dyDescent="0.35">
      <c r="B121" s="17" t="s">
        <v>77</v>
      </c>
      <c r="C121" t="s">
        <v>61</v>
      </c>
      <c r="D121" s="7"/>
      <c r="E121" s="7"/>
      <c r="F121" s="7"/>
      <c r="G121" s="7"/>
      <c r="H121" s="7"/>
      <c r="I121" s="7"/>
      <c r="L121" t="s">
        <v>95</v>
      </c>
    </row>
    <row r="122" spans="1:12" x14ac:dyDescent="0.35">
      <c r="B122" s="17" t="s">
        <v>78</v>
      </c>
      <c r="C122" t="s">
        <v>61</v>
      </c>
      <c r="D122" s="7"/>
      <c r="E122" s="7"/>
      <c r="F122" s="7"/>
      <c r="G122" s="7"/>
      <c r="H122" s="7"/>
      <c r="I122" s="7"/>
      <c r="L122" t="s">
        <v>95</v>
      </c>
    </row>
    <row r="123" spans="1:12" x14ac:dyDescent="0.35">
      <c r="B123" s="17" t="s">
        <v>79</v>
      </c>
      <c r="C123" t="s">
        <v>61</v>
      </c>
      <c r="D123" s="7"/>
      <c r="E123" s="7"/>
      <c r="F123" s="7"/>
      <c r="G123" s="7"/>
      <c r="H123" s="7"/>
      <c r="I123" s="7"/>
      <c r="L123" t="s">
        <v>36</v>
      </c>
    </row>
    <row r="124" spans="1:12" x14ac:dyDescent="0.35">
      <c r="B124" t="s">
        <v>80</v>
      </c>
      <c r="C124" t="s">
        <v>61</v>
      </c>
      <c r="D124" s="7">
        <v>8592.7690999999995</v>
      </c>
      <c r="E124" s="7">
        <v>8032.0627000000004</v>
      </c>
      <c r="F124" s="7">
        <v>7152.6175000000003</v>
      </c>
      <c r="G124" s="7">
        <v>6215.0362999999998</v>
      </c>
      <c r="H124" s="7">
        <v>5307.2037</v>
      </c>
      <c r="I124" s="7">
        <v>5003.4125000000004</v>
      </c>
      <c r="L124" s="21" t="s">
        <v>96</v>
      </c>
    </row>
    <row r="125" spans="1:12" x14ac:dyDescent="0.35">
      <c r="D125" s="7"/>
      <c r="E125" s="7"/>
      <c r="F125" s="7"/>
      <c r="G125" s="7"/>
      <c r="H125" s="7"/>
      <c r="I125" s="7"/>
    </row>
    <row r="126" spans="1:12" x14ac:dyDescent="0.35">
      <c r="A126" s="4" t="s">
        <v>57</v>
      </c>
      <c r="D126" s="20">
        <v>2015</v>
      </c>
      <c r="E126" s="20">
        <v>2025</v>
      </c>
      <c r="F126" s="20">
        <v>2030</v>
      </c>
      <c r="G126" s="20">
        <v>2035</v>
      </c>
      <c r="H126" s="20">
        <v>2040</v>
      </c>
      <c r="I126" s="20">
        <v>2045</v>
      </c>
      <c r="J126" s="4">
        <v>2050</v>
      </c>
    </row>
    <row r="127" spans="1:12" x14ac:dyDescent="0.35">
      <c r="B127" t="s">
        <v>60</v>
      </c>
      <c r="C127" t="s">
        <v>61</v>
      </c>
      <c r="D127" s="7">
        <v>423.08123543999989</v>
      </c>
      <c r="E127" s="7">
        <v>313.43668955999999</v>
      </c>
      <c r="F127" s="7">
        <v>196.69362984</v>
      </c>
      <c r="G127" s="7">
        <v>92.192433480000005</v>
      </c>
      <c r="H127" s="7">
        <v>0.12711420000000001</v>
      </c>
      <c r="I127" s="7">
        <v>0.10653551999999999</v>
      </c>
    </row>
    <row r="128" spans="1:12" x14ac:dyDescent="0.35">
      <c r="B128" s="17" t="s">
        <v>62</v>
      </c>
      <c r="C128" t="s">
        <v>61</v>
      </c>
      <c r="D128" s="7"/>
      <c r="E128" s="7"/>
      <c r="F128" s="7"/>
      <c r="G128" s="7"/>
      <c r="H128" s="7"/>
      <c r="I128" s="7"/>
      <c r="L128" t="s">
        <v>36</v>
      </c>
    </row>
    <row r="129" spans="2:12" x14ac:dyDescent="0.35">
      <c r="B129" s="17" t="s">
        <v>63</v>
      </c>
      <c r="C129" t="s">
        <v>61</v>
      </c>
      <c r="D129" s="7"/>
      <c r="E129" s="7"/>
      <c r="F129" s="7"/>
      <c r="G129" s="7"/>
      <c r="H129" s="7"/>
      <c r="I129" s="7"/>
      <c r="L129" t="s">
        <v>36</v>
      </c>
    </row>
    <row r="130" spans="2:12" x14ac:dyDescent="0.35">
      <c r="B130" t="s">
        <v>64</v>
      </c>
      <c r="C130" t="s">
        <v>61</v>
      </c>
      <c r="D130" s="7">
        <v>2863.2405950963489</v>
      </c>
      <c r="E130" s="7">
        <v>2577.1724888471781</v>
      </c>
      <c r="F130" s="7">
        <v>1951.5204450645019</v>
      </c>
      <c r="G130" s="7">
        <v>1146.7972255599241</v>
      </c>
      <c r="H130" s="7">
        <v>393.49188947995168</v>
      </c>
      <c r="I130" s="7">
        <v>3.1840689794706858</v>
      </c>
    </row>
    <row r="131" spans="2:12" x14ac:dyDescent="0.35">
      <c r="B131" t="s">
        <v>65</v>
      </c>
      <c r="C131" t="s">
        <v>61</v>
      </c>
      <c r="D131" s="7">
        <v>2513.1661731767535</v>
      </c>
      <c r="E131" s="7">
        <v>2137.6672925696389</v>
      </c>
      <c r="F131" s="7">
        <v>1572.868384404369</v>
      </c>
      <c r="G131" s="7">
        <v>909.55431669268523</v>
      </c>
      <c r="H131" s="7">
        <v>411.00858224174556</v>
      </c>
      <c r="I131" s="7">
        <v>0.34772162371710996</v>
      </c>
    </row>
    <row r="132" spans="2:12" x14ac:dyDescent="0.35">
      <c r="B132" t="s">
        <v>66</v>
      </c>
      <c r="C132" t="s">
        <v>61</v>
      </c>
      <c r="D132" s="7"/>
      <c r="E132" s="7"/>
      <c r="F132" s="7"/>
      <c r="G132" s="7"/>
      <c r="H132" s="7"/>
      <c r="I132" s="7"/>
      <c r="L132" t="s">
        <v>36</v>
      </c>
    </row>
    <row r="133" spans="2:12" x14ac:dyDescent="0.35">
      <c r="B133" t="s">
        <v>67</v>
      </c>
      <c r="C133" t="s">
        <v>61</v>
      </c>
      <c r="D133" s="7"/>
      <c r="E133" s="7"/>
      <c r="F133" s="7"/>
      <c r="G133" s="7"/>
      <c r="H133" s="7"/>
      <c r="I133" s="7"/>
    </row>
    <row r="134" spans="2:12" x14ac:dyDescent="0.35">
      <c r="B134" s="17" t="s">
        <v>68</v>
      </c>
      <c r="C134" t="s">
        <v>61</v>
      </c>
      <c r="D134" s="7">
        <v>265.01730948000011</v>
      </c>
      <c r="E134" s="7">
        <v>378.40481532000001</v>
      </c>
      <c r="F134" s="7">
        <v>354.01672619999999</v>
      </c>
      <c r="G134" s="7">
        <v>356.50201356000002</v>
      </c>
      <c r="H134" s="7">
        <v>327.53157551999999</v>
      </c>
      <c r="I134" s="7">
        <v>167.94467244000001</v>
      </c>
    </row>
    <row r="135" spans="2:12" x14ac:dyDescent="0.35">
      <c r="B135" s="17" t="s">
        <v>69</v>
      </c>
      <c r="C135" t="s">
        <v>61</v>
      </c>
      <c r="D135" s="7">
        <v>87.798358460622197</v>
      </c>
      <c r="E135" s="7">
        <v>116.719220152765</v>
      </c>
      <c r="F135" s="7">
        <v>136.60585546813601</v>
      </c>
      <c r="G135" s="7">
        <v>149.05094737438799</v>
      </c>
      <c r="H135" s="7">
        <v>157.13225048650801</v>
      </c>
      <c r="I135" s="7">
        <v>164.54746150091901</v>
      </c>
    </row>
    <row r="136" spans="2:12" x14ac:dyDescent="0.35">
      <c r="B136" s="17" t="s">
        <v>70</v>
      </c>
      <c r="C136" t="s">
        <v>61</v>
      </c>
      <c r="D136" s="7">
        <v>33.175577083246104</v>
      </c>
      <c r="E136" s="7">
        <v>145.45576109964531</v>
      </c>
      <c r="F136" s="7">
        <v>174.00182403011243</v>
      </c>
      <c r="G136" s="7">
        <v>165.15762490069596</v>
      </c>
      <c r="H136" s="7">
        <v>140.82393275834218</v>
      </c>
      <c r="I136" s="7">
        <v>86.081004389262532</v>
      </c>
    </row>
    <row r="137" spans="2:12" x14ac:dyDescent="0.35">
      <c r="B137" s="17" t="s">
        <v>71</v>
      </c>
      <c r="C137" t="s">
        <v>61</v>
      </c>
      <c r="D137" s="7"/>
      <c r="E137" s="7"/>
      <c r="F137" s="7"/>
      <c r="G137" s="7"/>
      <c r="H137" s="7"/>
      <c r="I137" s="7"/>
      <c r="L137" t="s">
        <v>36</v>
      </c>
    </row>
    <row r="138" spans="2:12" x14ac:dyDescent="0.35">
      <c r="B138" s="17" t="s">
        <v>72</v>
      </c>
      <c r="C138" t="s">
        <v>61</v>
      </c>
      <c r="D138" s="7"/>
      <c r="E138" s="7"/>
      <c r="F138" s="7"/>
      <c r="G138" s="7"/>
      <c r="H138" s="7"/>
      <c r="I138" s="7"/>
      <c r="L138" t="s">
        <v>36</v>
      </c>
    </row>
    <row r="139" spans="2:12" x14ac:dyDescent="0.35">
      <c r="B139" t="s">
        <v>73</v>
      </c>
      <c r="C139" t="s">
        <v>61</v>
      </c>
      <c r="D139" s="7">
        <v>1921.804377480001</v>
      </c>
      <c r="E139" s="7">
        <v>1981.8496018799999</v>
      </c>
      <c r="F139" s="7">
        <v>2313.8371245600001</v>
      </c>
      <c r="G139" s="7">
        <v>2726.6194335599998</v>
      </c>
      <c r="H139" s="7">
        <v>3060.3545863200002</v>
      </c>
      <c r="I139" s="7">
        <v>3282.1831047599999</v>
      </c>
    </row>
    <row r="140" spans="2:12" x14ac:dyDescent="0.35">
      <c r="B140" t="s">
        <v>74</v>
      </c>
      <c r="C140" t="s">
        <v>61</v>
      </c>
      <c r="D140" s="7">
        <v>404.24357015999999</v>
      </c>
      <c r="E140" s="7">
        <v>462.23601012</v>
      </c>
      <c r="F140" s="7">
        <v>544.48451244</v>
      </c>
      <c r="G140" s="7">
        <v>621.93918887999996</v>
      </c>
      <c r="H140" s="7">
        <v>723.48699276000002</v>
      </c>
      <c r="I140" s="7">
        <v>812.64757859999997</v>
      </c>
    </row>
    <row r="141" spans="2:12" x14ac:dyDescent="0.35">
      <c r="B141" t="s">
        <v>75</v>
      </c>
      <c r="C141" t="s">
        <v>61</v>
      </c>
      <c r="D141" s="7"/>
      <c r="E141" s="7"/>
      <c r="F141" s="7"/>
      <c r="G141" s="7"/>
      <c r="H141" s="7"/>
      <c r="I141" s="7"/>
    </row>
    <row r="142" spans="2:12" x14ac:dyDescent="0.35">
      <c r="B142" s="17" t="s">
        <v>27</v>
      </c>
      <c r="C142" t="s">
        <v>61</v>
      </c>
      <c r="D142" s="7">
        <v>0</v>
      </c>
      <c r="E142" s="7">
        <v>3.2757932107163268</v>
      </c>
      <c r="F142" s="7">
        <v>23.237681705518739</v>
      </c>
      <c r="G142" s="7">
        <v>70.852399786618633</v>
      </c>
      <c r="H142" s="7">
        <v>72.689434119912306</v>
      </c>
      <c r="I142" s="7">
        <v>90.706297507020437</v>
      </c>
    </row>
    <row r="143" spans="2:12" x14ac:dyDescent="0.35">
      <c r="B143" s="17" t="s">
        <v>76</v>
      </c>
      <c r="C143" t="s">
        <v>61</v>
      </c>
      <c r="D143" s="7">
        <v>7.5262151230287726</v>
      </c>
      <c r="E143" s="7">
        <v>1.7542536356138629</v>
      </c>
      <c r="F143" s="7">
        <v>8.023595382918268</v>
      </c>
      <c r="G143" s="7">
        <v>152.6580729412442</v>
      </c>
      <c r="H143" s="7">
        <v>251.37598998909641</v>
      </c>
      <c r="I143" s="7">
        <v>302.37314319516628</v>
      </c>
      <c r="L143" t="s">
        <v>94</v>
      </c>
    </row>
    <row r="144" spans="2:12" x14ac:dyDescent="0.35">
      <c r="B144" s="17" t="s">
        <v>77</v>
      </c>
      <c r="C144" t="s">
        <v>61</v>
      </c>
      <c r="D144" s="7"/>
      <c r="E144" s="7"/>
      <c r="F144" s="7"/>
      <c r="G144" s="7"/>
      <c r="H144" s="7"/>
      <c r="I144" s="7"/>
      <c r="L144" t="s">
        <v>95</v>
      </c>
    </row>
    <row r="145" spans="1:12" x14ac:dyDescent="0.35">
      <c r="B145" s="17" t="s">
        <v>78</v>
      </c>
      <c r="C145" t="s">
        <v>61</v>
      </c>
      <c r="D145" s="7"/>
      <c r="E145" s="7"/>
      <c r="F145" s="7"/>
      <c r="G145" s="7"/>
      <c r="H145" s="7"/>
      <c r="I145" s="7"/>
      <c r="L145" t="s">
        <v>95</v>
      </c>
    </row>
    <row r="146" spans="1:12" x14ac:dyDescent="0.35">
      <c r="B146" s="17" t="s">
        <v>79</v>
      </c>
      <c r="C146" t="s">
        <v>61</v>
      </c>
      <c r="D146" s="7"/>
      <c r="E146" s="7"/>
      <c r="F146" s="7"/>
      <c r="G146" s="7"/>
      <c r="H146" s="7"/>
      <c r="I146" s="7"/>
      <c r="L146" t="s">
        <v>36</v>
      </c>
    </row>
    <row r="147" spans="1:12" x14ac:dyDescent="0.35">
      <c r="B147" t="s">
        <v>80</v>
      </c>
      <c r="C147" t="s">
        <v>61</v>
      </c>
      <c r="D147" s="7">
        <v>8520.303885328407</v>
      </c>
      <c r="E147" s="7">
        <v>8219.7724894430794</v>
      </c>
      <c r="F147" s="7">
        <v>7432.7957288874304</v>
      </c>
      <c r="G147" s="7">
        <v>6589.6887418505203</v>
      </c>
      <c r="H147" s="7">
        <v>5918.2247905631502</v>
      </c>
      <c r="I147" s="7">
        <v>5542.7293729458997</v>
      </c>
      <c r="L147" t="s">
        <v>96</v>
      </c>
    </row>
    <row r="148" spans="1:12" x14ac:dyDescent="0.35">
      <c r="D148" s="7"/>
      <c r="E148" s="7"/>
      <c r="F148" s="7"/>
      <c r="G148" s="7"/>
      <c r="H148" s="7"/>
      <c r="I148" s="7"/>
    </row>
    <row r="149" spans="1:12" x14ac:dyDescent="0.35">
      <c r="A149" s="4" t="s">
        <v>22</v>
      </c>
      <c r="D149" s="20">
        <v>2015</v>
      </c>
      <c r="E149" s="20">
        <v>2025</v>
      </c>
      <c r="F149" s="20">
        <v>2030</v>
      </c>
      <c r="G149" s="20">
        <v>2035</v>
      </c>
      <c r="H149" s="20">
        <v>2040</v>
      </c>
      <c r="I149" s="20">
        <v>2045</v>
      </c>
      <c r="J149" s="4">
        <v>2050</v>
      </c>
    </row>
    <row r="150" spans="1:12" x14ac:dyDescent="0.35">
      <c r="B150" t="s">
        <v>60</v>
      </c>
      <c r="C150" t="s">
        <v>61</v>
      </c>
      <c r="D150" s="7">
        <v>425.20400000000001</v>
      </c>
      <c r="E150" s="7">
        <v>219.54499999999999</v>
      </c>
      <c r="F150" s="7">
        <v>157.75899999999999</v>
      </c>
      <c r="G150" s="7">
        <v>157.30699999999999</v>
      </c>
      <c r="H150" s="7">
        <v>126.64</v>
      </c>
      <c r="I150" s="7">
        <v>0.188</v>
      </c>
    </row>
    <row r="151" spans="1:12" x14ac:dyDescent="0.35">
      <c r="B151" s="17" t="s">
        <v>62</v>
      </c>
      <c r="C151" t="s">
        <v>61</v>
      </c>
      <c r="D151" s="7"/>
      <c r="E151" s="7"/>
      <c r="F151" s="7"/>
      <c r="G151" s="7"/>
      <c r="H151" s="7"/>
      <c r="I151" s="7"/>
      <c r="L151" t="s">
        <v>36</v>
      </c>
    </row>
    <row r="152" spans="1:12" x14ac:dyDescent="0.35">
      <c r="B152" s="17" t="s">
        <v>63</v>
      </c>
      <c r="C152" t="s">
        <v>61</v>
      </c>
      <c r="D152" s="7"/>
      <c r="E152" s="7"/>
      <c r="F152" s="7"/>
      <c r="G152" s="7"/>
      <c r="H152" s="7"/>
      <c r="I152" s="7"/>
      <c r="L152" t="s">
        <v>36</v>
      </c>
    </row>
    <row r="153" spans="1:12" x14ac:dyDescent="0.35">
      <c r="B153" t="s">
        <v>64</v>
      </c>
      <c r="C153" t="s">
        <v>61</v>
      </c>
      <c r="D153" s="7">
        <v>3050.9070000000002</v>
      </c>
      <c r="E153" s="7">
        <v>2157.8919999999998</v>
      </c>
      <c r="F153" s="7">
        <v>1426.6489999999999</v>
      </c>
      <c r="G153" s="7">
        <v>642.67899999999997</v>
      </c>
      <c r="H153" s="7">
        <v>28.027999999999999</v>
      </c>
      <c r="I153" s="7">
        <v>2.484</v>
      </c>
    </row>
    <row r="154" spans="1:12" x14ac:dyDescent="0.35">
      <c r="B154" t="s">
        <v>65</v>
      </c>
      <c r="C154" t="s">
        <v>61</v>
      </c>
      <c r="D154" s="7">
        <v>2443.8240000000001</v>
      </c>
      <c r="E154" s="7">
        <v>1996.9549999999999</v>
      </c>
      <c r="F154" s="7">
        <v>1799.7439999999999</v>
      </c>
      <c r="G154" s="7">
        <v>910.69399999999996</v>
      </c>
      <c r="H154" s="7">
        <v>769.37099999999998</v>
      </c>
      <c r="I154" s="7">
        <v>92.314999999999998</v>
      </c>
    </row>
    <row r="155" spans="1:12" x14ac:dyDescent="0.35">
      <c r="B155" t="s">
        <v>66</v>
      </c>
      <c r="C155" t="s">
        <v>61</v>
      </c>
      <c r="D155" s="7"/>
      <c r="E155" s="7"/>
      <c r="F155" s="7"/>
      <c r="G155" s="7"/>
      <c r="H155" s="7"/>
      <c r="I155" s="7"/>
      <c r="L155" t="s">
        <v>36</v>
      </c>
    </row>
    <row r="156" spans="1:12" x14ac:dyDescent="0.35">
      <c r="B156" t="s">
        <v>67</v>
      </c>
      <c r="C156" t="s">
        <v>61</v>
      </c>
      <c r="D156" s="7"/>
      <c r="E156" s="7"/>
      <c r="F156" s="7"/>
      <c r="G156" s="7"/>
      <c r="H156" s="7"/>
      <c r="I156" s="7"/>
    </row>
    <row r="157" spans="1:12" x14ac:dyDescent="0.35">
      <c r="B157" s="17" t="s">
        <v>68</v>
      </c>
      <c r="C157" t="s">
        <v>61</v>
      </c>
      <c r="D157" s="7">
        <v>423.28399999999999</v>
      </c>
      <c r="E157" s="7">
        <v>381.851</v>
      </c>
      <c r="F157" s="7">
        <v>333.10399999999998</v>
      </c>
      <c r="G157" s="7">
        <v>283.78300000000002</v>
      </c>
      <c r="H157" s="7">
        <v>265.86599999999999</v>
      </c>
      <c r="I157" s="7">
        <v>344.233</v>
      </c>
    </row>
    <row r="158" spans="1:12" x14ac:dyDescent="0.35">
      <c r="B158" s="17" t="s">
        <v>69</v>
      </c>
      <c r="C158" t="s">
        <v>61</v>
      </c>
      <c r="D158" s="7">
        <v>108.827</v>
      </c>
      <c r="E158" s="7">
        <v>355.54</v>
      </c>
      <c r="F158" s="7">
        <v>276.17700000000002</v>
      </c>
      <c r="G158" s="7">
        <v>139.268</v>
      </c>
      <c r="H158" s="7">
        <v>117.82599999999999</v>
      </c>
      <c r="I158" s="7">
        <v>27.202000000000002</v>
      </c>
    </row>
    <row r="159" spans="1:12" x14ac:dyDescent="0.35">
      <c r="B159" s="17" t="s">
        <v>70</v>
      </c>
      <c r="C159" t="s">
        <v>61</v>
      </c>
      <c r="D159" s="7">
        <v>0</v>
      </c>
      <c r="E159" s="7">
        <v>3.8780000000000001</v>
      </c>
      <c r="F159" s="7">
        <v>79.614999999999995</v>
      </c>
      <c r="G159" s="7">
        <v>52.79</v>
      </c>
      <c r="H159" s="7">
        <v>8.9280000000000008</v>
      </c>
      <c r="I159" s="7">
        <v>15.16</v>
      </c>
    </row>
    <row r="160" spans="1:12" x14ac:dyDescent="0.35">
      <c r="B160" s="17" t="s">
        <v>71</v>
      </c>
      <c r="C160" t="s">
        <v>61</v>
      </c>
      <c r="D160" s="7">
        <v>48.786000000000001</v>
      </c>
      <c r="E160" s="7">
        <v>161.22</v>
      </c>
      <c r="F160" s="7">
        <v>189.48699999999999</v>
      </c>
      <c r="G160" s="7">
        <v>251.26400000000001</v>
      </c>
      <c r="H160" s="7">
        <v>247.976</v>
      </c>
      <c r="I160" s="7">
        <v>193.12299999999999</v>
      </c>
    </row>
    <row r="161" spans="2:12" x14ac:dyDescent="0.35">
      <c r="B161" s="17" t="s">
        <v>72</v>
      </c>
      <c r="C161" t="s">
        <v>61</v>
      </c>
      <c r="D161" s="7">
        <v>77.606952899964412</v>
      </c>
      <c r="E161" s="7">
        <v>177.73280565854901</v>
      </c>
      <c r="F161" s="7">
        <v>200.075456624401</v>
      </c>
      <c r="G161" s="7">
        <v>312.65555678509497</v>
      </c>
      <c r="H161" s="7">
        <v>396.062771721594</v>
      </c>
      <c r="I161" s="7">
        <v>487.075302741266</v>
      </c>
    </row>
    <row r="162" spans="2:12" x14ac:dyDescent="0.35">
      <c r="B162" t="s">
        <v>73</v>
      </c>
      <c r="C162" t="s">
        <v>61</v>
      </c>
      <c r="D162" s="7">
        <v>1828.9770000000001</v>
      </c>
      <c r="E162" s="7">
        <v>1704.4949999999999</v>
      </c>
      <c r="F162" s="7">
        <v>1682.65</v>
      </c>
      <c r="G162" s="7">
        <v>2061.1419999999998</v>
      </c>
      <c r="H162" s="7">
        <v>2264.4059999999999</v>
      </c>
      <c r="I162" s="7">
        <v>2497.41</v>
      </c>
    </row>
    <row r="163" spans="2:12" x14ac:dyDescent="0.35">
      <c r="B163" t="s">
        <v>74</v>
      </c>
      <c r="C163" t="s">
        <v>61</v>
      </c>
      <c r="D163" s="7">
        <v>332.72804710003561</v>
      </c>
      <c r="E163" s="7">
        <v>265.51519434145149</v>
      </c>
      <c r="F163" s="7">
        <v>262.14854337559888</v>
      </c>
      <c r="G163" s="7">
        <v>139.86044321490539</v>
      </c>
      <c r="H163" s="7">
        <v>1.073228278405963</v>
      </c>
      <c r="I163" s="7">
        <v>0.33969725873447493</v>
      </c>
    </row>
    <row r="164" spans="2:12" x14ac:dyDescent="0.35">
      <c r="B164" t="s">
        <v>75</v>
      </c>
      <c r="C164" t="s">
        <v>61</v>
      </c>
      <c r="D164" s="7"/>
      <c r="E164" s="7"/>
      <c r="F164" s="7"/>
      <c r="G164" s="7"/>
      <c r="H164" s="7"/>
      <c r="I164" s="7"/>
    </row>
    <row r="165" spans="2:12" x14ac:dyDescent="0.35">
      <c r="B165" s="17" t="s">
        <v>27</v>
      </c>
      <c r="C165" t="s">
        <v>61</v>
      </c>
      <c r="D165" s="7">
        <v>0</v>
      </c>
      <c r="E165" s="7">
        <v>0</v>
      </c>
      <c r="F165" s="7">
        <v>0</v>
      </c>
      <c r="G165" s="7">
        <v>40.835999999999999</v>
      </c>
      <c r="H165" s="7">
        <v>23.614000000000001</v>
      </c>
      <c r="I165" s="7">
        <v>136.16499999999999</v>
      </c>
    </row>
    <row r="166" spans="2:12" x14ac:dyDescent="0.35">
      <c r="B166" s="17" t="s">
        <v>76</v>
      </c>
      <c r="C166" t="s">
        <v>61</v>
      </c>
      <c r="D166" s="7">
        <v>0</v>
      </c>
      <c r="E166" s="7">
        <v>0</v>
      </c>
      <c r="F166" s="7">
        <v>167.935</v>
      </c>
      <c r="G166" s="7">
        <v>274.92200000000003</v>
      </c>
      <c r="H166" s="7">
        <v>218.16900000000001</v>
      </c>
      <c r="I166" s="7">
        <v>199.43299999999999</v>
      </c>
      <c r="L166" t="s">
        <v>94</v>
      </c>
    </row>
    <row r="167" spans="2:12" x14ac:dyDescent="0.35">
      <c r="B167" s="17" t="s">
        <v>77</v>
      </c>
      <c r="C167" t="s">
        <v>61</v>
      </c>
      <c r="D167" s="7"/>
      <c r="E167" s="7"/>
      <c r="F167" s="7"/>
      <c r="G167" s="7"/>
      <c r="H167" s="7"/>
      <c r="I167" s="7"/>
      <c r="L167" t="s">
        <v>95</v>
      </c>
    </row>
    <row r="168" spans="2:12" x14ac:dyDescent="0.35">
      <c r="B168" s="17" t="s">
        <v>78</v>
      </c>
      <c r="C168" t="s">
        <v>61</v>
      </c>
      <c r="D168" s="7"/>
      <c r="E168" s="7"/>
      <c r="F168" s="7"/>
      <c r="G168" s="7"/>
      <c r="H168" s="7"/>
      <c r="I168" s="7"/>
      <c r="L168" t="s">
        <v>95</v>
      </c>
    </row>
    <row r="169" spans="2:12" x14ac:dyDescent="0.35">
      <c r="B169" s="17" t="s">
        <v>79</v>
      </c>
      <c r="C169" t="s">
        <v>61</v>
      </c>
      <c r="D169" s="7"/>
      <c r="E169" s="7"/>
      <c r="F169" s="7"/>
      <c r="G169" s="7"/>
      <c r="H169" s="7"/>
      <c r="I169" s="7"/>
      <c r="L169" t="s">
        <v>36</v>
      </c>
    </row>
    <row r="170" spans="2:12" x14ac:dyDescent="0.35">
      <c r="B170" t="s">
        <v>80</v>
      </c>
      <c r="C170" t="s">
        <v>61</v>
      </c>
      <c r="D170" s="7">
        <v>8800.0930000000008</v>
      </c>
      <c r="E170" s="7">
        <v>7483.2070000000003</v>
      </c>
      <c r="F170" s="7">
        <v>6618.81</v>
      </c>
      <c r="G170" s="7">
        <v>5321.4970000000003</v>
      </c>
      <c r="H170" s="7">
        <v>4529.8689999999997</v>
      </c>
      <c r="I170" s="7">
        <v>4015.9920000000002</v>
      </c>
      <c r="L170" t="s">
        <v>96</v>
      </c>
    </row>
  </sheetData>
  <mergeCells count="1">
    <mergeCell ref="A4:C4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30A07B-0FD6-4169-97BD-B1E6DD240E95}">
  <sheetPr>
    <tabColor theme="5" tint="0.79998168889431442"/>
  </sheetPr>
  <dimension ref="A1:U102"/>
  <sheetViews>
    <sheetView topLeftCell="A19" zoomScale="70" zoomScaleNormal="70" workbookViewId="0">
      <selection activeCell="L60" sqref="L60"/>
    </sheetView>
  </sheetViews>
  <sheetFormatPr baseColWidth="10" defaultRowHeight="14.5" x14ac:dyDescent="0.35"/>
  <cols>
    <col min="1" max="1" width="33.81640625" bestFit="1" customWidth="1"/>
    <col min="2" max="2" width="39.54296875" bestFit="1" customWidth="1"/>
    <col min="12" max="12" width="80.1796875" customWidth="1"/>
    <col min="14" max="14" width="35.7265625" bestFit="1" customWidth="1"/>
  </cols>
  <sheetData>
    <row r="1" spans="1:12" s="23" customFormat="1" ht="21" x14ac:dyDescent="0.5">
      <c r="A1" s="22" t="s">
        <v>39</v>
      </c>
    </row>
    <row r="4" spans="1:12" s="25" customFormat="1" ht="18.5" x14ac:dyDescent="0.45">
      <c r="A4" s="24" t="s">
        <v>97</v>
      </c>
    </row>
    <row r="6" spans="1:12" x14ac:dyDescent="0.35">
      <c r="A6" s="4" t="s">
        <v>376</v>
      </c>
      <c r="B6" s="26"/>
      <c r="C6" s="9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/>
    </row>
    <row r="7" spans="1:12" x14ac:dyDescent="0.35">
      <c r="B7" t="s">
        <v>98</v>
      </c>
      <c r="C7" t="s">
        <v>99</v>
      </c>
      <c r="D7" s="7">
        <v>126.6</v>
      </c>
      <c r="E7" s="7">
        <v>122.5</v>
      </c>
      <c r="F7" s="7">
        <v>129.4</v>
      </c>
      <c r="G7" s="7">
        <v>126.09834793781719</v>
      </c>
      <c r="H7" s="7">
        <v>118.6609977418033</v>
      </c>
      <c r="I7" s="7">
        <v>114.43989929434791</v>
      </c>
      <c r="J7" s="7"/>
    </row>
    <row r="8" spans="1:12" x14ac:dyDescent="0.35">
      <c r="A8" s="6"/>
      <c r="B8" t="s">
        <v>100</v>
      </c>
      <c r="C8" t="s">
        <v>99</v>
      </c>
      <c r="D8" s="7">
        <v>148.9</v>
      </c>
      <c r="E8" s="7">
        <v>145.5</v>
      </c>
      <c r="F8" s="7">
        <v>137.5</v>
      </c>
      <c r="G8" s="7">
        <v>132.4438779377918</v>
      </c>
      <c r="H8" s="7">
        <v>132.50585492025039</v>
      </c>
      <c r="I8" s="7">
        <v>130.30371954493205</v>
      </c>
      <c r="J8" s="7"/>
    </row>
    <row r="9" spans="1:12" x14ac:dyDescent="0.35">
      <c r="A9" s="27"/>
      <c r="B9" t="s">
        <v>41</v>
      </c>
      <c r="C9" t="s">
        <v>99</v>
      </c>
      <c r="D9" s="7">
        <v>226.1</v>
      </c>
      <c r="E9" s="7">
        <v>216.1</v>
      </c>
      <c r="F9" s="7">
        <v>214</v>
      </c>
      <c r="G9" s="7">
        <v>250.91394777987352</v>
      </c>
      <c r="H9" s="7">
        <v>293.51667249586302</v>
      </c>
      <c r="I9" s="7">
        <v>316.59995078227701</v>
      </c>
      <c r="J9" s="7"/>
    </row>
    <row r="10" spans="1:12" x14ac:dyDescent="0.35">
      <c r="A10" s="27"/>
      <c r="B10" t="s">
        <v>43</v>
      </c>
      <c r="C10" t="s">
        <v>99</v>
      </c>
      <c r="D10" s="7">
        <v>11.7</v>
      </c>
      <c r="E10" s="7">
        <v>31.1</v>
      </c>
      <c r="F10" s="7">
        <v>74</v>
      </c>
      <c r="G10" s="7">
        <v>130</v>
      </c>
      <c r="H10" s="7">
        <v>161</v>
      </c>
      <c r="I10" s="7">
        <v>175</v>
      </c>
      <c r="J10" s="7"/>
    </row>
    <row r="11" spans="1:12" x14ac:dyDescent="0.35">
      <c r="A11" s="27"/>
      <c r="B11" t="s">
        <v>101</v>
      </c>
      <c r="C11" t="s">
        <v>99</v>
      </c>
      <c r="D11" s="7">
        <v>12.4</v>
      </c>
      <c r="E11" s="7">
        <v>8</v>
      </c>
      <c r="F11" s="7">
        <v>6</v>
      </c>
      <c r="G11" s="7">
        <v>4.0287353111000286</v>
      </c>
      <c r="H11" s="7">
        <v>2.7757048020388169</v>
      </c>
      <c r="I11" s="7">
        <v>2.01832245109907</v>
      </c>
      <c r="J11" s="7"/>
    </row>
    <row r="12" spans="1:12" x14ac:dyDescent="0.35">
      <c r="A12" s="27"/>
      <c r="B12" t="s">
        <v>102</v>
      </c>
      <c r="C12" t="s">
        <v>99</v>
      </c>
      <c r="D12" s="7">
        <v>0</v>
      </c>
      <c r="E12" s="7">
        <v>2</v>
      </c>
      <c r="F12" s="7">
        <v>30</v>
      </c>
      <c r="G12" s="7">
        <v>50</v>
      </c>
      <c r="H12" s="7">
        <v>101.59720466262399</v>
      </c>
      <c r="I12" s="7">
        <v>149.85441894866281</v>
      </c>
      <c r="J12" s="7"/>
      <c r="L12" s="28"/>
    </row>
    <row r="13" spans="1:12" x14ac:dyDescent="0.35">
      <c r="A13" s="27"/>
      <c r="B13" t="s">
        <v>103</v>
      </c>
      <c r="C13" t="s">
        <v>99</v>
      </c>
      <c r="D13" s="7">
        <v>0</v>
      </c>
      <c r="E13" s="7">
        <v>0</v>
      </c>
      <c r="F13" s="7">
        <v>0</v>
      </c>
      <c r="G13" s="7">
        <v>0</v>
      </c>
      <c r="H13" s="7">
        <v>2.1901960784311987</v>
      </c>
      <c r="I13" s="7">
        <v>20.67123312438784</v>
      </c>
      <c r="J13" s="7"/>
    </row>
    <row r="14" spans="1:12" x14ac:dyDescent="0.35">
      <c r="A14" s="27"/>
      <c r="B14" t="s">
        <v>104</v>
      </c>
      <c r="C14" t="s">
        <v>99</v>
      </c>
      <c r="D14" s="7">
        <v>8.4</v>
      </c>
      <c r="E14" s="7">
        <v>3.3</v>
      </c>
      <c r="F14" s="7">
        <v>4.8</v>
      </c>
      <c r="G14" s="7">
        <v>10.874000000000001</v>
      </c>
      <c r="H14" s="7">
        <v>22.268999999999998</v>
      </c>
      <c r="I14" s="7">
        <v>34.695999999999998</v>
      </c>
      <c r="J14" s="7"/>
    </row>
    <row r="15" spans="1:12" x14ac:dyDescent="0.35">
      <c r="A15" s="27"/>
      <c r="B15" t="s">
        <v>105</v>
      </c>
      <c r="C15" t="s">
        <v>99</v>
      </c>
      <c r="D15" s="7">
        <v>0</v>
      </c>
      <c r="E15" s="7">
        <v>2.8</v>
      </c>
      <c r="F15" s="7">
        <v>8.6999999999999993</v>
      </c>
      <c r="G15" s="7">
        <v>17</v>
      </c>
      <c r="H15" s="7">
        <v>25.161428571428569</v>
      </c>
      <c r="I15" s="7">
        <v>29.661428571428569</v>
      </c>
      <c r="J15" s="7"/>
    </row>
    <row r="16" spans="1:12" x14ac:dyDescent="0.35">
      <c r="A16" s="27"/>
      <c r="B16" t="s">
        <v>106</v>
      </c>
      <c r="C16" t="s">
        <v>99</v>
      </c>
      <c r="D16" s="7">
        <v>26.7</v>
      </c>
      <c r="E16" s="7">
        <v>23.8</v>
      </c>
      <c r="F16" s="7">
        <v>27</v>
      </c>
      <c r="G16" s="7">
        <v>29.8961635422007</v>
      </c>
      <c r="H16" s="7">
        <v>35.580316348724502</v>
      </c>
      <c r="I16" s="7">
        <v>40.094604629053599</v>
      </c>
      <c r="J16" s="7"/>
    </row>
    <row r="17" spans="1:21" x14ac:dyDescent="0.35">
      <c r="A17" s="27"/>
      <c r="B17" t="s">
        <v>107</v>
      </c>
      <c r="C17" t="s">
        <v>99</v>
      </c>
      <c r="D17" s="7">
        <v>34</v>
      </c>
      <c r="E17" s="7">
        <v>18.899999999999999</v>
      </c>
      <c r="F17" s="7">
        <v>11.9</v>
      </c>
      <c r="G17" s="7">
        <v>8.9292405786073914</v>
      </c>
      <c r="H17" s="7">
        <v>6.2655165126795964</v>
      </c>
      <c r="I17" s="7">
        <v>4.1190265928973986</v>
      </c>
      <c r="J17" s="7"/>
    </row>
    <row r="18" spans="1:21" x14ac:dyDescent="0.35">
      <c r="A18" s="27"/>
      <c r="B18" t="s">
        <v>80</v>
      </c>
      <c r="C18" t="s">
        <v>99</v>
      </c>
      <c r="D18" s="7">
        <f t="shared" ref="D18:I18" si="0">SUM(D7:D17)</f>
        <v>594.80000000000007</v>
      </c>
      <c r="E18" s="7">
        <f t="shared" si="0"/>
        <v>573.99999999999989</v>
      </c>
      <c r="F18" s="7">
        <f t="shared" si="0"/>
        <v>643.29999999999995</v>
      </c>
      <c r="G18" s="7">
        <f t="shared" si="0"/>
        <v>760.18431308739071</v>
      </c>
      <c r="H18" s="7">
        <f t="shared" si="0"/>
        <v>901.52289213384347</v>
      </c>
      <c r="I18" s="7">
        <f t="shared" si="0"/>
        <v>1017.4586039390863</v>
      </c>
      <c r="J18" s="7"/>
    </row>
    <row r="20" spans="1:21" x14ac:dyDescent="0.35">
      <c r="A20" s="6" t="s">
        <v>108</v>
      </c>
      <c r="B20" s="29"/>
      <c r="D20" s="4">
        <v>2019</v>
      </c>
      <c r="E20" s="4">
        <v>2025</v>
      </c>
      <c r="F20" s="4">
        <v>2030</v>
      </c>
      <c r="G20" s="4">
        <v>2035</v>
      </c>
      <c r="H20" s="4">
        <v>2040</v>
      </c>
      <c r="I20" s="4">
        <v>2045</v>
      </c>
      <c r="J20" s="4">
        <v>2050</v>
      </c>
      <c r="N20" s="4"/>
    </row>
    <row r="21" spans="1:21" x14ac:dyDescent="0.35">
      <c r="B21" t="s">
        <v>98</v>
      </c>
      <c r="C21" t="s">
        <v>99</v>
      </c>
      <c r="D21" s="7"/>
      <c r="E21" s="7"/>
      <c r="F21" s="7"/>
      <c r="G21" s="7"/>
      <c r="H21" s="7"/>
      <c r="I21" s="7"/>
      <c r="J21" s="7"/>
      <c r="P21" s="7"/>
      <c r="Q21" s="7"/>
      <c r="R21" s="7"/>
      <c r="S21" s="7"/>
      <c r="T21" s="7"/>
      <c r="U21" s="7"/>
    </row>
    <row r="22" spans="1:21" x14ac:dyDescent="0.35">
      <c r="A22" s="6"/>
      <c r="B22" t="s">
        <v>100</v>
      </c>
      <c r="C22" t="s">
        <v>99</v>
      </c>
      <c r="D22" s="7"/>
      <c r="E22" s="7"/>
      <c r="F22" s="7"/>
      <c r="G22" s="7"/>
      <c r="H22" s="7"/>
      <c r="I22" s="7"/>
      <c r="J22" s="7"/>
      <c r="P22" s="7"/>
      <c r="R22" s="7"/>
      <c r="S22" s="7"/>
      <c r="T22" s="7"/>
      <c r="U22" s="7"/>
    </row>
    <row r="23" spans="1:21" x14ac:dyDescent="0.35">
      <c r="A23" s="27"/>
      <c r="B23" t="s">
        <v>41</v>
      </c>
      <c r="C23" t="s">
        <v>99</v>
      </c>
      <c r="D23" s="7"/>
      <c r="E23" s="7"/>
      <c r="F23" s="7"/>
      <c r="G23" s="7"/>
      <c r="H23" s="7"/>
      <c r="I23" s="7"/>
      <c r="J23" s="7"/>
      <c r="P23" s="7"/>
      <c r="Q23" s="7"/>
      <c r="R23" s="7"/>
      <c r="S23" s="7"/>
      <c r="T23" s="7"/>
      <c r="U23" s="7"/>
    </row>
    <row r="24" spans="1:21" x14ac:dyDescent="0.35">
      <c r="A24" s="27"/>
      <c r="B24" t="s">
        <v>43</v>
      </c>
      <c r="C24" t="s">
        <v>99</v>
      </c>
      <c r="D24" s="7"/>
      <c r="E24" s="7"/>
      <c r="F24" s="7"/>
      <c r="G24" s="7"/>
      <c r="H24" s="7"/>
      <c r="I24" s="7"/>
      <c r="J24" s="7"/>
      <c r="P24" s="7"/>
      <c r="Q24" s="7"/>
      <c r="R24" s="7"/>
      <c r="S24" s="7"/>
      <c r="T24" s="7"/>
      <c r="U24" s="7"/>
    </row>
    <row r="25" spans="1:21" x14ac:dyDescent="0.35">
      <c r="A25" s="27"/>
      <c r="B25" t="s">
        <v>101</v>
      </c>
      <c r="C25" t="s">
        <v>99</v>
      </c>
      <c r="D25" s="7"/>
      <c r="E25" s="7"/>
      <c r="F25" s="7"/>
      <c r="G25" s="7"/>
      <c r="H25" s="7"/>
      <c r="I25" s="7"/>
      <c r="J25" s="7"/>
      <c r="P25" s="7"/>
      <c r="Q25" s="7"/>
      <c r="R25" s="7"/>
      <c r="S25" s="7"/>
      <c r="T25" s="7"/>
      <c r="U25" s="7"/>
    </row>
    <row r="26" spans="1:21" x14ac:dyDescent="0.35">
      <c r="A26" s="27"/>
      <c r="B26" t="s">
        <v>102</v>
      </c>
      <c r="C26" t="s">
        <v>99</v>
      </c>
      <c r="D26" s="7">
        <v>0</v>
      </c>
      <c r="E26" s="7">
        <v>22</v>
      </c>
      <c r="F26" s="7">
        <v>68</v>
      </c>
      <c r="G26" s="7">
        <v>105</v>
      </c>
      <c r="H26" s="7">
        <v>130</v>
      </c>
      <c r="I26" s="7">
        <v>155</v>
      </c>
      <c r="J26" s="7"/>
      <c r="L26" s="28"/>
      <c r="P26" s="7"/>
      <c r="Q26" s="7"/>
      <c r="R26" s="7"/>
      <c r="S26" s="7"/>
      <c r="T26" s="7"/>
      <c r="U26" s="7"/>
    </row>
    <row r="27" spans="1:21" x14ac:dyDescent="0.35">
      <c r="A27" s="27"/>
      <c r="B27" t="s">
        <v>103</v>
      </c>
      <c r="C27" t="s">
        <v>99</v>
      </c>
      <c r="D27" s="7"/>
      <c r="E27" s="7"/>
      <c r="F27" s="7"/>
      <c r="G27" s="7"/>
      <c r="H27" s="7"/>
      <c r="I27" s="7"/>
      <c r="J27" s="7"/>
      <c r="P27" s="7"/>
      <c r="Q27" s="7"/>
      <c r="R27" s="7"/>
      <c r="S27" s="7"/>
      <c r="T27" s="7"/>
      <c r="U27" s="7"/>
    </row>
    <row r="28" spans="1:21" x14ac:dyDescent="0.35">
      <c r="A28" s="27"/>
      <c r="B28" t="s">
        <v>104</v>
      </c>
      <c r="C28" t="s">
        <v>99</v>
      </c>
      <c r="D28" s="7"/>
      <c r="E28" s="7">
        <v>4</v>
      </c>
      <c r="F28" s="7">
        <v>10</v>
      </c>
      <c r="G28" s="7">
        <v>12</v>
      </c>
      <c r="H28" s="7">
        <v>18</v>
      </c>
      <c r="I28" s="7">
        <v>16</v>
      </c>
      <c r="J28" s="7"/>
      <c r="P28" s="7"/>
      <c r="Q28" s="7"/>
      <c r="R28" s="7"/>
      <c r="S28" s="7"/>
      <c r="T28" s="7"/>
      <c r="U28" s="7"/>
    </row>
    <row r="29" spans="1:21" x14ac:dyDescent="0.35">
      <c r="A29" s="27"/>
      <c r="B29" t="s">
        <v>105</v>
      </c>
      <c r="C29" t="s">
        <v>99</v>
      </c>
      <c r="D29" s="7">
        <v>0</v>
      </c>
      <c r="E29" s="7">
        <v>3</v>
      </c>
      <c r="F29" s="7">
        <v>8</v>
      </c>
      <c r="G29" s="7">
        <v>11</v>
      </c>
      <c r="H29" s="7">
        <v>15</v>
      </c>
      <c r="I29" s="7">
        <v>16</v>
      </c>
      <c r="J29" s="7"/>
      <c r="P29" s="7"/>
      <c r="Q29" s="7"/>
      <c r="R29" s="7"/>
      <c r="S29" s="7"/>
      <c r="T29" s="7"/>
      <c r="U29" s="7"/>
    </row>
    <row r="30" spans="1:21" x14ac:dyDescent="0.35">
      <c r="A30" s="27"/>
      <c r="B30" t="s">
        <v>106</v>
      </c>
      <c r="C30" t="s">
        <v>99</v>
      </c>
      <c r="D30" s="7">
        <v>28</v>
      </c>
      <c r="E30" s="7">
        <v>31</v>
      </c>
      <c r="F30" s="7">
        <v>37</v>
      </c>
      <c r="G30" s="7">
        <v>41</v>
      </c>
      <c r="H30" s="7">
        <v>44</v>
      </c>
      <c r="I30" s="7">
        <v>47</v>
      </c>
      <c r="J30" s="7"/>
      <c r="P30" s="7"/>
      <c r="Q30" s="7"/>
      <c r="R30" s="7"/>
      <c r="S30" s="7"/>
      <c r="T30" s="7"/>
      <c r="U30" s="7"/>
    </row>
    <row r="31" spans="1:21" x14ac:dyDescent="0.35">
      <c r="A31" s="27"/>
      <c r="B31" t="s">
        <v>107</v>
      </c>
      <c r="C31" t="s">
        <v>99</v>
      </c>
      <c r="D31" s="7"/>
      <c r="E31" s="7"/>
      <c r="F31" s="7"/>
      <c r="G31" s="7"/>
      <c r="H31" s="7"/>
      <c r="I31" s="7"/>
      <c r="J31" s="7"/>
      <c r="P31" s="7"/>
      <c r="Q31" s="7"/>
      <c r="R31" s="7"/>
      <c r="S31" s="7"/>
      <c r="T31" s="7"/>
      <c r="U31" s="7"/>
    </row>
    <row r="32" spans="1:21" x14ac:dyDescent="0.35">
      <c r="A32" s="27"/>
      <c r="B32" t="s">
        <v>80</v>
      </c>
      <c r="C32" t="s">
        <v>99</v>
      </c>
      <c r="D32" s="7">
        <v>577</v>
      </c>
      <c r="E32" s="7">
        <v>632</v>
      </c>
      <c r="F32" s="7">
        <v>785</v>
      </c>
      <c r="G32" s="7">
        <v>910</v>
      </c>
      <c r="H32" s="7">
        <v>1003</v>
      </c>
      <c r="I32" s="7">
        <v>1082</v>
      </c>
      <c r="J32" s="7"/>
      <c r="P32" s="7"/>
      <c r="Q32" s="7"/>
      <c r="R32" s="7"/>
      <c r="S32" s="7"/>
      <c r="T32" s="7"/>
      <c r="U32" s="7"/>
    </row>
    <row r="33" spans="1:21" x14ac:dyDescent="0.35">
      <c r="P33" s="7"/>
      <c r="Q33" s="7"/>
      <c r="R33" s="7"/>
      <c r="S33" s="7"/>
      <c r="T33" s="7"/>
      <c r="U33" s="7"/>
    </row>
    <row r="34" spans="1:21" x14ac:dyDescent="0.35">
      <c r="A34" s="8" t="s">
        <v>5</v>
      </c>
      <c r="B34" s="30"/>
      <c r="D34" s="4">
        <v>2019</v>
      </c>
      <c r="E34" s="4">
        <v>2025</v>
      </c>
      <c r="F34" s="4">
        <v>2030</v>
      </c>
      <c r="G34" s="4">
        <v>2035</v>
      </c>
      <c r="H34" s="4">
        <v>2040</v>
      </c>
      <c r="I34" s="4">
        <v>2045</v>
      </c>
      <c r="J34" s="4">
        <v>2050</v>
      </c>
    </row>
    <row r="35" spans="1:21" x14ac:dyDescent="0.35">
      <c r="B35" t="s">
        <v>98</v>
      </c>
      <c r="C35" t="s">
        <v>99</v>
      </c>
      <c r="D35" s="7">
        <v>125.7</v>
      </c>
      <c r="F35" s="7">
        <v>139.1</v>
      </c>
      <c r="G35" s="7">
        <v>145.19999999999999</v>
      </c>
      <c r="H35" s="7">
        <v>146.80000000000001</v>
      </c>
      <c r="I35" s="7">
        <v>145</v>
      </c>
      <c r="J35" s="7"/>
    </row>
    <row r="36" spans="1:21" x14ac:dyDescent="0.35">
      <c r="A36" s="6"/>
      <c r="B36" t="s">
        <v>100</v>
      </c>
      <c r="C36" t="s">
        <v>99</v>
      </c>
      <c r="D36" s="7">
        <v>144.19999999999999</v>
      </c>
      <c r="F36" s="7">
        <v>159.1</v>
      </c>
      <c r="G36" s="7">
        <v>163.69999999999999</v>
      </c>
      <c r="H36" s="7">
        <v>162.6</v>
      </c>
      <c r="I36" s="7">
        <v>158.1</v>
      </c>
      <c r="J36" s="7"/>
    </row>
    <row r="37" spans="1:21" x14ac:dyDescent="0.35">
      <c r="A37" s="27"/>
      <c r="B37" t="s">
        <v>41</v>
      </c>
      <c r="C37" t="s">
        <v>99</v>
      </c>
      <c r="D37" s="7">
        <v>218.5</v>
      </c>
      <c r="F37" s="7">
        <v>263.10000000000002</v>
      </c>
      <c r="G37" s="7">
        <v>279.89999999999998</v>
      </c>
      <c r="H37" s="7">
        <v>294.60000000000002</v>
      </c>
      <c r="I37" s="7">
        <v>310.7</v>
      </c>
      <c r="J37" s="7"/>
    </row>
    <row r="38" spans="1:21" x14ac:dyDescent="0.35">
      <c r="A38" s="27"/>
      <c r="B38" t="s">
        <v>43</v>
      </c>
      <c r="C38" t="s">
        <v>99</v>
      </c>
      <c r="D38" s="7">
        <v>11.6</v>
      </c>
      <c r="F38" s="7">
        <v>55.3</v>
      </c>
      <c r="G38" s="7">
        <v>81.099999999999994</v>
      </c>
      <c r="H38" s="7">
        <v>105.3</v>
      </c>
      <c r="I38" s="7">
        <v>110.3</v>
      </c>
      <c r="J38" s="7"/>
    </row>
    <row r="39" spans="1:21" x14ac:dyDescent="0.35">
      <c r="A39" s="27"/>
      <c r="B39" t="s">
        <v>101</v>
      </c>
      <c r="C39" t="s">
        <v>99</v>
      </c>
      <c r="D39" s="7">
        <v>11</v>
      </c>
      <c r="F39" s="7">
        <v>4.5999999999999996</v>
      </c>
      <c r="G39" s="7">
        <v>2.9</v>
      </c>
      <c r="H39" s="7">
        <v>1.3</v>
      </c>
      <c r="I39" s="7">
        <v>0</v>
      </c>
      <c r="J39" s="7"/>
    </row>
    <row r="40" spans="1:21" x14ac:dyDescent="0.35">
      <c r="A40" s="27"/>
      <c r="B40" t="s">
        <v>102</v>
      </c>
      <c r="C40" t="s">
        <v>99</v>
      </c>
      <c r="D40" s="7">
        <v>0</v>
      </c>
      <c r="F40" s="7">
        <v>14.3</v>
      </c>
      <c r="G40" s="7">
        <v>23.6</v>
      </c>
      <c r="H40" s="7">
        <v>81.099999999999994</v>
      </c>
      <c r="I40" s="7">
        <v>87.7</v>
      </c>
      <c r="J40" s="7"/>
      <c r="L40" s="28"/>
    </row>
    <row r="41" spans="1:21" x14ac:dyDescent="0.35">
      <c r="A41" s="27"/>
      <c r="B41" t="s">
        <v>103</v>
      </c>
      <c r="C41" t="s">
        <v>99</v>
      </c>
      <c r="D41" s="7">
        <v>0</v>
      </c>
      <c r="F41" s="7">
        <v>0</v>
      </c>
      <c r="G41" s="7">
        <v>0</v>
      </c>
      <c r="H41" s="7">
        <v>0</v>
      </c>
      <c r="I41" s="7">
        <v>0</v>
      </c>
      <c r="J41" s="7"/>
    </row>
    <row r="42" spans="1:21" x14ac:dyDescent="0.35">
      <c r="A42" s="27"/>
      <c r="B42" t="s">
        <v>104</v>
      </c>
      <c r="C42" t="s">
        <v>99</v>
      </c>
      <c r="D42" s="7">
        <v>8.1</v>
      </c>
      <c r="F42" s="7">
        <v>16.399999999999999</v>
      </c>
      <c r="G42" s="7">
        <v>24.9</v>
      </c>
      <c r="H42" s="7">
        <v>35.700000000000003</v>
      </c>
      <c r="I42" s="7">
        <v>35.799999999999997</v>
      </c>
      <c r="J42" s="7"/>
    </row>
    <row r="43" spans="1:21" x14ac:dyDescent="0.35">
      <c r="A43" s="27"/>
      <c r="B43" t="s">
        <v>105</v>
      </c>
      <c r="C43" t="s">
        <v>99</v>
      </c>
      <c r="D43" s="7">
        <v>0</v>
      </c>
      <c r="F43" s="7">
        <v>3.4</v>
      </c>
      <c r="G43" s="7">
        <v>9.9</v>
      </c>
      <c r="H43" s="7">
        <v>15</v>
      </c>
      <c r="I43" s="7">
        <v>17.100000000000001</v>
      </c>
      <c r="J43" s="7"/>
    </row>
    <row r="44" spans="1:21" x14ac:dyDescent="0.35">
      <c r="A44" s="27"/>
      <c r="B44" t="s">
        <v>106</v>
      </c>
      <c r="C44" t="s">
        <v>99</v>
      </c>
      <c r="D44" s="7">
        <v>27.5</v>
      </c>
      <c r="F44" s="7">
        <v>29.3</v>
      </c>
      <c r="G44" s="7">
        <v>31.7</v>
      </c>
      <c r="H44" s="7">
        <v>33.5</v>
      </c>
      <c r="I44" s="7">
        <v>34.1</v>
      </c>
      <c r="J44" s="7"/>
    </row>
    <row r="45" spans="1:21" x14ac:dyDescent="0.35">
      <c r="A45" s="27"/>
      <c r="B45" t="s">
        <v>107</v>
      </c>
      <c r="C45" t="s">
        <v>99</v>
      </c>
      <c r="D45" s="7">
        <v>30.1</v>
      </c>
      <c r="F45" s="7">
        <v>13.6</v>
      </c>
      <c r="G45" s="7">
        <v>11.3</v>
      </c>
      <c r="H45" s="7">
        <v>11.3</v>
      </c>
      <c r="I45" s="7">
        <v>11.1</v>
      </c>
      <c r="J45" s="7"/>
    </row>
    <row r="46" spans="1:21" x14ac:dyDescent="0.35">
      <c r="A46" s="27"/>
      <c r="B46" t="s">
        <v>80</v>
      </c>
      <c r="C46" t="s">
        <v>99</v>
      </c>
      <c r="D46" s="7">
        <v>576.6</v>
      </c>
      <c r="F46" s="7">
        <v>698.2</v>
      </c>
      <c r="G46" s="7">
        <v>774.1</v>
      </c>
      <c r="H46" s="7">
        <v>887.3</v>
      </c>
      <c r="I46" s="7">
        <v>909.9</v>
      </c>
      <c r="J46" s="7"/>
    </row>
    <row r="48" spans="1:21" x14ac:dyDescent="0.35">
      <c r="A48" s="4" t="s">
        <v>51</v>
      </c>
      <c r="B48" s="30"/>
      <c r="D48" s="4">
        <v>2019</v>
      </c>
      <c r="E48" s="4">
        <v>2025</v>
      </c>
      <c r="F48" s="4">
        <v>2030</v>
      </c>
      <c r="G48" s="4">
        <v>2035</v>
      </c>
      <c r="H48" s="4">
        <v>2040</v>
      </c>
      <c r="I48" s="4">
        <v>2045</v>
      </c>
      <c r="J48" s="4">
        <v>2050</v>
      </c>
    </row>
    <row r="49" spans="1:12" x14ac:dyDescent="0.35">
      <c r="B49" t="s">
        <v>98</v>
      </c>
      <c r="C49" t="s">
        <v>99</v>
      </c>
    </row>
    <row r="50" spans="1:12" x14ac:dyDescent="0.35">
      <c r="B50" t="s">
        <v>100</v>
      </c>
      <c r="C50" t="s">
        <v>99</v>
      </c>
    </row>
    <row r="51" spans="1:12" x14ac:dyDescent="0.35">
      <c r="B51" t="s">
        <v>41</v>
      </c>
      <c r="C51" t="s">
        <v>99</v>
      </c>
    </row>
    <row r="52" spans="1:12" x14ac:dyDescent="0.35">
      <c r="B52" t="s">
        <v>43</v>
      </c>
      <c r="C52" t="s">
        <v>99</v>
      </c>
    </row>
    <row r="53" spans="1:12" x14ac:dyDescent="0.35">
      <c r="B53" t="s">
        <v>101</v>
      </c>
      <c r="C53" t="s">
        <v>99</v>
      </c>
    </row>
    <row r="54" spans="1:12" x14ac:dyDescent="0.35">
      <c r="B54" t="s">
        <v>102</v>
      </c>
      <c r="C54" t="s">
        <v>99</v>
      </c>
    </row>
    <row r="55" spans="1:12" x14ac:dyDescent="0.35">
      <c r="B55" t="s">
        <v>103</v>
      </c>
      <c r="C55" t="s">
        <v>99</v>
      </c>
    </row>
    <row r="56" spans="1:12" x14ac:dyDescent="0.35">
      <c r="B56" t="s">
        <v>104</v>
      </c>
      <c r="C56" t="s">
        <v>99</v>
      </c>
    </row>
    <row r="57" spans="1:12" x14ac:dyDescent="0.35">
      <c r="B57" t="s">
        <v>105</v>
      </c>
      <c r="C57" t="s">
        <v>99</v>
      </c>
    </row>
    <row r="58" spans="1:12" x14ac:dyDescent="0.35">
      <c r="B58" t="s">
        <v>106</v>
      </c>
      <c r="C58" t="s">
        <v>99</v>
      </c>
    </row>
    <row r="59" spans="1:12" x14ac:dyDescent="0.35">
      <c r="B59" t="s">
        <v>107</v>
      </c>
      <c r="C59" t="s">
        <v>99</v>
      </c>
    </row>
    <row r="60" spans="1:12" x14ac:dyDescent="0.35">
      <c r="B60" t="s">
        <v>80</v>
      </c>
      <c r="C60" t="s">
        <v>99</v>
      </c>
      <c r="F60">
        <v>647</v>
      </c>
      <c r="H60">
        <v>886</v>
      </c>
      <c r="J60">
        <v>1078</v>
      </c>
    </row>
    <row r="62" spans="1:12" x14ac:dyDescent="0.35">
      <c r="A62" s="4" t="s">
        <v>7</v>
      </c>
      <c r="B62" s="30"/>
      <c r="D62" s="4">
        <v>2015</v>
      </c>
      <c r="E62" s="4">
        <v>2025</v>
      </c>
      <c r="F62" s="4">
        <v>2030</v>
      </c>
      <c r="G62" s="4">
        <v>2035</v>
      </c>
      <c r="H62" s="4">
        <v>2040</v>
      </c>
      <c r="I62" s="4">
        <v>2045</v>
      </c>
      <c r="J62" s="4">
        <v>2050</v>
      </c>
    </row>
    <row r="63" spans="1:12" x14ac:dyDescent="0.35">
      <c r="B63" t="s">
        <v>98</v>
      </c>
      <c r="C63" t="s">
        <v>99</v>
      </c>
      <c r="D63" s="7">
        <v>274.45286111111142</v>
      </c>
      <c r="E63" s="7">
        <v>320.77916666666698</v>
      </c>
      <c r="F63" s="7">
        <v>333.96488888888899</v>
      </c>
      <c r="G63" s="7">
        <v>381.35250000000002</v>
      </c>
      <c r="H63" s="7">
        <v>420.61755555555601</v>
      </c>
      <c r="I63" s="7">
        <v>435.98841666666698</v>
      </c>
      <c r="L63" t="s">
        <v>109</v>
      </c>
    </row>
    <row r="64" spans="1:12" x14ac:dyDescent="0.35">
      <c r="B64" t="s">
        <v>100</v>
      </c>
      <c r="C64" t="s">
        <v>99</v>
      </c>
      <c r="D64" s="7"/>
      <c r="E64" s="7"/>
      <c r="F64" s="7"/>
      <c r="G64" s="7"/>
      <c r="H64" s="7"/>
      <c r="I64" s="7"/>
      <c r="L64" t="s">
        <v>95</v>
      </c>
    </row>
    <row r="65" spans="1:12" x14ac:dyDescent="0.35">
      <c r="B65" t="s">
        <v>41</v>
      </c>
      <c r="C65" t="s">
        <v>99</v>
      </c>
      <c r="D65" s="7">
        <v>221.22036111111129</v>
      </c>
      <c r="E65" s="7">
        <v>218.978916666667</v>
      </c>
      <c r="F65" s="7">
        <v>225.54016666666701</v>
      </c>
      <c r="G65" s="7">
        <v>275.25791666666697</v>
      </c>
      <c r="H65" s="7">
        <v>345.11713888888897</v>
      </c>
      <c r="I65" s="7">
        <v>345.82322222222302</v>
      </c>
    </row>
    <row r="66" spans="1:12" x14ac:dyDescent="0.35">
      <c r="B66" t="s">
        <v>43</v>
      </c>
      <c r="C66" t="s">
        <v>99</v>
      </c>
      <c r="D66" s="7">
        <v>18.01505555555557</v>
      </c>
      <c r="E66" s="7">
        <v>25.570722222222201</v>
      </c>
      <c r="F66" s="7">
        <v>56.344472222222301</v>
      </c>
      <c r="G66" s="7">
        <v>105.998916666667</v>
      </c>
      <c r="H66" s="7">
        <v>149.092777777778</v>
      </c>
      <c r="I66" s="7">
        <v>179.25880555555599</v>
      </c>
    </row>
    <row r="67" spans="1:12" x14ac:dyDescent="0.35">
      <c r="B67" t="s">
        <v>101</v>
      </c>
      <c r="C67" t="s">
        <v>99</v>
      </c>
      <c r="D67" s="7"/>
      <c r="E67" s="7"/>
      <c r="F67" s="7"/>
      <c r="G67" s="7"/>
      <c r="H67" s="7"/>
      <c r="I67" s="7"/>
      <c r="L67" t="s">
        <v>36</v>
      </c>
    </row>
    <row r="68" spans="1:12" x14ac:dyDescent="0.35">
      <c r="B68" t="s">
        <v>102</v>
      </c>
      <c r="C68" t="s">
        <v>99</v>
      </c>
      <c r="D68" s="7">
        <v>0.64047222222222278</v>
      </c>
      <c r="E68" s="7">
        <v>11.420972222222201</v>
      </c>
      <c r="F68" s="7">
        <v>44.235777777777798</v>
      </c>
      <c r="G68" s="7">
        <v>80.514222222222301</v>
      </c>
      <c r="H68" s="7">
        <v>90.622611111111198</v>
      </c>
      <c r="I68" s="7">
        <v>88.786166666666801</v>
      </c>
      <c r="L68" s="28"/>
    </row>
    <row r="69" spans="1:12" x14ac:dyDescent="0.35">
      <c r="B69" t="s">
        <v>103</v>
      </c>
      <c r="C69" t="s">
        <v>99</v>
      </c>
      <c r="D69" s="7">
        <v>0</v>
      </c>
      <c r="E69" s="7">
        <v>1.1111111111111099E-4</v>
      </c>
      <c r="F69" s="7">
        <v>1.38888888888889E-4</v>
      </c>
      <c r="G69" s="7">
        <v>1.1111111111111099E-4</v>
      </c>
      <c r="H69" s="7">
        <v>1.38888888888889E-4</v>
      </c>
      <c r="I69" s="7">
        <v>1.1111111111111099E-4</v>
      </c>
    </row>
    <row r="70" spans="1:12" x14ac:dyDescent="0.35">
      <c r="B70" t="s">
        <v>104</v>
      </c>
      <c r="C70" t="s">
        <v>99</v>
      </c>
      <c r="D70" s="7"/>
      <c r="E70" s="7"/>
      <c r="F70" s="7"/>
      <c r="G70" s="7"/>
      <c r="H70" s="7"/>
      <c r="I70" s="7"/>
      <c r="L70" t="s">
        <v>36</v>
      </c>
    </row>
    <row r="71" spans="1:12" x14ac:dyDescent="0.35">
      <c r="B71" t="s">
        <v>105</v>
      </c>
      <c r="C71" t="s">
        <v>99</v>
      </c>
      <c r="D71" s="7">
        <v>0.18086111111111131</v>
      </c>
      <c r="E71" s="7">
        <v>3.0308333333333399</v>
      </c>
      <c r="F71" s="7">
        <v>14.821111111111099</v>
      </c>
      <c r="G71" s="7">
        <v>32.017944444444502</v>
      </c>
      <c r="H71" s="7">
        <v>41.460194444444497</v>
      </c>
      <c r="I71" s="7">
        <v>43.196527777777803</v>
      </c>
    </row>
    <row r="72" spans="1:12" x14ac:dyDescent="0.35">
      <c r="B72" t="s">
        <v>106</v>
      </c>
      <c r="C72" t="s">
        <v>99</v>
      </c>
      <c r="D72" s="7">
        <v>58.247194444444489</v>
      </c>
      <c r="E72" s="7">
        <v>52.989277777777801</v>
      </c>
      <c r="F72" s="7">
        <v>49.656972222222301</v>
      </c>
      <c r="G72" s="7">
        <v>52.194722222222303</v>
      </c>
      <c r="H72" s="7">
        <v>53.897750000000002</v>
      </c>
      <c r="I72" s="7">
        <v>48.030611111111099</v>
      </c>
    </row>
    <row r="73" spans="1:12" x14ac:dyDescent="0.35">
      <c r="B73" t="s">
        <v>107</v>
      </c>
      <c r="C73" t="s">
        <v>99</v>
      </c>
      <c r="D73" s="7"/>
      <c r="E73" s="7"/>
      <c r="F73" s="7"/>
      <c r="G73" s="7"/>
      <c r="H73" s="7"/>
      <c r="I73" s="7"/>
      <c r="L73" t="s">
        <v>36</v>
      </c>
    </row>
    <row r="74" spans="1:12" x14ac:dyDescent="0.35">
      <c r="B74" t="s">
        <v>80</v>
      </c>
      <c r="C74" t="s">
        <v>99</v>
      </c>
      <c r="D74" s="7">
        <v>610.34183333333385</v>
      </c>
      <c r="E74" s="7">
        <v>665.23105555555605</v>
      </c>
      <c r="F74" s="7">
        <v>754.46161111111178</v>
      </c>
      <c r="G74" s="7">
        <v>952.5264166666675</v>
      </c>
      <c r="H74" s="7">
        <v>1117.118916666667</v>
      </c>
      <c r="I74" s="7">
        <v>1154.2989444444449</v>
      </c>
      <c r="L74" t="s">
        <v>110</v>
      </c>
    </row>
    <row r="76" spans="1:12" x14ac:dyDescent="0.35">
      <c r="A76" s="4" t="s">
        <v>57</v>
      </c>
      <c r="B76" s="4"/>
      <c r="D76" s="4">
        <v>2015</v>
      </c>
      <c r="E76" s="4">
        <v>2025</v>
      </c>
      <c r="F76" s="4">
        <v>2030</v>
      </c>
      <c r="G76" s="4">
        <v>2035</v>
      </c>
      <c r="H76" s="4">
        <v>2040</v>
      </c>
      <c r="I76" s="4">
        <v>2045</v>
      </c>
      <c r="J76" s="4">
        <v>2050</v>
      </c>
    </row>
    <row r="77" spans="1:12" x14ac:dyDescent="0.35">
      <c r="B77" t="s">
        <v>98</v>
      </c>
      <c r="C77" t="s">
        <v>99</v>
      </c>
      <c r="D77" s="7"/>
      <c r="E77" s="7">
        <v>265.38726411936102</v>
      </c>
      <c r="F77" s="7">
        <v>302.71514525721199</v>
      </c>
      <c r="G77" s="7">
        <v>341.25959937700901</v>
      </c>
      <c r="H77" s="7">
        <v>371.49027756326598</v>
      </c>
      <c r="I77" s="7">
        <v>380.21408335331802</v>
      </c>
      <c r="L77" t="s">
        <v>109</v>
      </c>
    </row>
    <row r="78" spans="1:12" x14ac:dyDescent="0.35">
      <c r="A78" s="31"/>
      <c r="B78" t="s">
        <v>100</v>
      </c>
      <c r="C78" t="s">
        <v>99</v>
      </c>
      <c r="D78" s="7"/>
      <c r="E78" s="7"/>
      <c r="F78" s="7"/>
      <c r="G78" s="7"/>
      <c r="H78" s="7"/>
      <c r="I78" s="7"/>
      <c r="L78" t="s">
        <v>95</v>
      </c>
    </row>
    <row r="79" spans="1:12" x14ac:dyDescent="0.35">
      <c r="A79" s="27"/>
      <c r="B79" t="s">
        <v>41</v>
      </c>
      <c r="C79" t="s">
        <v>99</v>
      </c>
      <c r="D79" s="7"/>
      <c r="E79" s="7">
        <v>254.56964053327951</v>
      </c>
      <c r="F79" s="7">
        <v>270.88784389542758</v>
      </c>
      <c r="G79" s="7">
        <v>307.83799677563172</v>
      </c>
      <c r="H79" s="7">
        <v>345.07054478937471</v>
      </c>
      <c r="I79" s="7">
        <v>387.56999729932221</v>
      </c>
    </row>
    <row r="80" spans="1:12" x14ac:dyDescent="0.35">
      <c r="A80" s="27"/>
      <c r="B80" t="s">
        <v>43</v>
      </c>
      <c r="C80" t="s">
        <v>99</v>
      </c>
      <c r="D80" s="7"/>
      <c r="E80" s="7">
        <v>30.55687364736</v>
      </c>
      <c r="F80" s="7">
        <v>69.129545447360101</v>
      </c>
      <c r="G80" s="7">
        <v>108.29669094736001</v>
      </c>
      <c r="H80" s="7">
        <v>133.53767384736</v>
      </c>
      <c r="I80" s="7">
        <v>143.93344844736001</v>
      </c>
    </row>
    <row r="81" spans="1:12" x14ac:dyDescent="0.35">
      <c r="A81" s="27"/>
      <c r="B81" t="s">
        <v>101</v>
      </c>
      <c r="C81" t="s">
        <v>99</v>
      </c>
      <c r="D81" s="7"/>
      <c r="E81" s="7"/>
      <c r="F81" s="7"/>
      <c r="G81" s="7"/>
      <c r="H81" s="7"/>
      <c r="I81" s="7"/>
      <c r="L81" t="s">
        <v>36</v>
      </c>
    </row>
    <row r="82" spans="1:12" x14ac:dyDescent="0.35">
      <c r="A82" s="27"/>
      <c r="B82" t="s">
        <v>102</v>
      </c>
      <c r="C82" t="s">
        <v>99</v>
      </c>
      <c r="D82" s="7"/>
      <c r="E82" s="7">
        <v>4.2336526000000001</v>
      </c>
      <c r="F82" s="7">
        <v>17.998734800000001</v>
      </c>
      <c r="G82" s="7">
        <v>55.175985300000001</v>
      </c>
      <c r="H82" s="7">
        <v>138.69471279999999</v>
      </c>
      <c r="I82" s="7">
        <v>263.17083120000001</v>
      </c>
      <c r="L82" s="28"/>
    </row>
    <row r="83" spans="1:12" x14ac:dyDescent="0.35">
      <c r="A83" s="27"/>
      <c r="B83" t="s">
        <v>103</v>
      </c>
      <c r="C83" t="s">
        <v>99</v>
      </c>
      <c r="D83" s="7"/>
      <c r="E83" s="7"/>
      <c r="F83" s="7"/>
      <c r="G83" s="7"/>
      <c r="H83" s="7"/>
      <c r="I83" s="7"/>
      <c r="L83" t="s">
        <v>36</v>
      </c>
    </row>
    <row r="84" spans="1:12" x14ac:dyDescent="0.35">
      <c r="A84" s="27"/>
      <c r="B84" t="s">
        <v>104</v>
      </c>
      <c r="C84" t="s">
        <v>99</v>
      </c>
      <c r="D84" s="7"/>
      <c r="E84" s="7"/>
      <c r="F84" s="7"/>
      <c r="G84" s="7"/>
      <c r="H84" s="7"/>
      <c r="I84" s="7"/>
      <c r="L84" t="s">
        <v>36</v>
      </c>
    </row>
    <row r="85" spans="1:12" x14ac:dyDescent="0.35">
      <c r="A85" s="27"/>
      <c r="B85" t="s">
        <v>105</v>
      </c>
      <c r="C85" t="s">
        <v>99</v>
      </c>
      <c r="D85" s="7"/>
      <c r="E85" s="7">
        <v>11.6117331</v>
      </c>
      <c r="F85" s="7">
        <v>28.4842531</v>
      </c>
      <c r="G85" s="7">
        <v>53.012065000000099</v>
      </c>
      <c r="H85" s="7">
        <v>79.303018900000097</v>
      </c>
      <c r="I85" s="7">
        <v>134.24448810000001</v>
      </c>
    </row>
    <row r="86" spans="1:12" x14ac:dyDescent="0.35">
      <c r="A86" s="27"/>
      <c r="B86" t="s">
        <v>106</v>
      </c>
      <c r="C86" t="s">
        <v>99</v>
      </c>
      <c r="D86" s="7"/>
      <c r="E86" s="7">
        <v>21.393687929999999</v>
      </c>
      <c r="F86" s="7">
        <v>29.37610849</v>
      </c>
      <c r="G86" s="7">
        <v>42.639893409999999</v>
      </c>
      <c r="H86" s="7">
        <v>56.456435225</v>
      </c>
      <c r="I86" s="7">
        <v>71.541436410000102</v>
      </c>
    </row>
    <row r="87" spans="1:12" x14ac:dyDescent="0.35">
      <c r="A87" s="27"/>
      <c r="B87" t="s">
        <v>107</v>
      </c>
      <c r="C87" t="s">
        <v>99</v>
      </c>
      <c r="D87" s="7"/>
      <c r="E87" s="7"/>
      <c r="F87" s="7"/>
      <c r="G87" s="7"/>
      <c r="H87" s="7"/>
      <c r="I87" s="7"/>
      <c r="L87" t="s">
        <v>36</v>
      </c>
    </row>
    <row r="88" spans="1:12" x14ac:dyDescent="0.35">
      <c r="A88" s="27"/>
      <c r="B88" t="s">
        <v>80</v>
      </c>
      <c r="C88" t="s">
        <v>99</v>
      </c>
      <c r="D88" s="7"/>
      <c r="E88" s="7">
        <v>626.23599460000003</v>
      </c>
      <c r="F88" s="7">
        <v>790.34026810000103</v>
      </c>
      <c r="G88" s="7">
        <v>1034.5723218999999</v>
      </c>
      <c r="H88" s="7">
        <v>1257.6604294000001</v>
      </c>
      <c r="I88" s="7">
        <v>1479.8038320000001</v>
      </c>
      <c r="L88" t="s">
        <v>111</v>
      </c>
    </row>
    <row r="90" spans="1:12" x14ac:dyDescent="0.35">
      <c r="A90" s="4" t="s">
        <v>22</v>
      </c>
      <c r="B90" s="4"/>
      <c r="D90" s="4">
        <v>2015</v>
      </c>
      <c r="E90" s="4">
        <v>2025</v>
      </c>
      <c r="F90" s="4">
        <v>2030</v>
      </c>
      <c r="G90" s="4">
        <v>2035</v>
      </c>
      <c r="H90" s="4">
        <v>2040</v>
      </c>
      <c r="I90" s="4">
        <v>2045</v>
      </c>
      <c r="J90" s="4">
        <v>2050</v>
      </c>
    </row>
    <row r="91" spans="1:12" x14ac:dyDescent="0.35">
      <c r="B91" t="s">
        <v>98</v>
      </c>
      <c r="C91" t="s">
        <v>99</v>
      </c>
      <c r="D91" s="7">
        <v>256.44222222222243</v>
      </c>
      <c r="E91" s="7">
        <v>229.88027777777799</v>
      </c>
      <c r="F91" s="7">
        <v>217.68888888888901</v>
      </c>
      <c r="G91" s="7">
        <v>248.21166666666701</v>
      </c>
      <c r="H91" s="7">
        <v>261.74194444444498</v>
      </c>
      <c r="I91" s="7">
        <v>272.02222222222298</v>
      </c>
      <c r="L91" t="s">
        <v>109</v>
      </c>
    </row>
    <row r="92" spans="1:12" x14ac:dyDescent="0.35">
      <c r="A92" s="31"/>
      <c r="B92" t="s">
        <v>100</v>
      </c>
      <c r="C92" t="s">
        <v>99</v>
      </c>
      <c r="D92" s="7"/>
      <c r="E92" s="7"/>
      <c r="F92" s="7"/>
      <c r="G92" s="7"/>
      <c r="H92" s="7"/>
      <c r="I92" s="7"/>
      <c r="L92" t="s">
        <v>95</v>
      </c>
    </row>
    <row r="93" spans="1:12" x14ac:dyDescent="0.35">
      <c r="A93" s="27"/>
      <c r="B93" t="s">
        <v>41</v>
      </c>
      <c r="C93" t="s">
        <v>99</v>
      </c>
      <c r="D93" s="7">
        <v>236.23027777777801</v>
      </c>
      <c r="E93" s="7">
        <v>210.98722222222199</v>
      </c>
      <c r="F93" s="7">
        <v>169.828888888889</v>
      </c>
      <c r="G93" s="7">
        <v>154.31416666666701</v>
      </c>
      <c r="H93" s="7">
        <v>131.98027777777801</v>
      </c>
      <c r="I93" s="7">
        <v>172.72277777777799</v>
      </c>
    </row>
    <row r="94" spans="1:12" x14ac:dyDescent="0.35">
      <c r="A94" s="27"/>
      <c r="B94" t="s">
        <v>43</v>
      </c>
      <c r="C94" t="s">
        <v>99</v>
      </c>
      <c r="D94" s="7">
        <v>15.376666666666679</v>
      </c>
      <c r="E94" s="7">
        <v>32.603333333333403</v>
      </c>
      <c r="F94" s="7">
        <v>79.885000000000105</v>
      </c>
      <c r="G94" s="7">
        <v>170.013611111111</v>
      </c>
      <c r="H94" s="7">
        <v>235.27944444444501</v>
      </c>
      <c r="I94" s="7">
        <v>248.98</v>
      </c>
    </row>
    <row r="95" spans="1:12" x14ac:dyDescent="0.35">
      <c r="A95" s="27"/>
      <c r="B95" t="s">
        <v>101</v>
      </c>
      <c r="C95" t="s">
        <v>99</v>
      </c>
      <c r="D95" s="7"/>
      <c r="E95" s="7"/>
      <c r="F95" s="7"/>
      <c r="G95" s="7"/>
      <c r="H95" s="7"/>
      <c r="I95" s="7"/>
      <c r="L95" t="s">
        <v>36</v>
      </c>
    </row>
    <row r="96" spans="1:12" x14ac:dyDescent="0.35">
      <c r="A96" s="27"/>
      <c r="B96" t="s">
        <v>102</v>
      </c>
      <c r="C96" t="s">
        <v>99</v>
      </c>
      <c r="D96" s="7">
        <v>0</v>
      </c>
      <c r="E96" s="7">
        <v>0</v>
      </c>
      <c r="F96" s="7">
        <v>0</v>
      </c>
      <c r="G96" s="7">
        <v>0</v>
      </c>
      <c r="H96" s="7">
        <v>16.6944444444445</v>
      </c>
      <c r="I96" s="7">
        <v>35.9166666666667</v>
      </c>
      <c r="L96" s="28"/>
    </row>
    <row r="97" spans="1:12" x14ac:dyDescent="0.35">
      <c r="A97" s="27"/>
      <c r="B97" t="s">
        <v>103</v>
      </c>
      <c r="C97" t="s">
        <v>99</v>
      </c>
      <c r="D97" s="7"/>
      <c r="E97" s="7"/>
      <c r="F97" s="7"/>
      <c r="G97" s="7"/>
      <c r="H97" s="7"/>
      <c r="I97" s="7"/>
      <c r="L97" t="s">
        <v>36</v>
      </c>
    </row>
    <row r="98" spans="1:12" x14ac:dyDescent="0.35">
      <c r="A98" s="27"/>
      <c r="B98" t="s">
        <v>104</v>
      </c>
      <c r="C98" t="s">
        <v>99</v>
      </c>
      <c r="D98" s="7">
        <v>0.66472222222222277</v>
      </c>
      <c r="E98" s="7">
        <v>0.67444444444444496</v>
      </c>
      <c r="F98" s="7">
        <v>6.1666666666666703E-2</v>
      </c>
      <c r="G98" s="7">
        <v>5.5555555555555599E-4</v>
      </c>
      <c r="H98" s="7">
        <v>5.5555555555555599E-4</v>
      </c>
      <c r="I98" s="7">
        <v>2.7777777777777799E-4</v>
      </c>
    </row>
    <row r="99" spans="1:12" x14ac:dyDescent="0.35">
      <c r="A99" s="27"/>
      <c r="B99" t="s">
        <v>105</v>
      </c>
      <c r="C99" t="s">
        <v>99</v>
      </c>
      <c r="D99" s="7">
        <v>16.58333333333335</v>
      </c>
      <c r="E99" s="7">
        <v>38.0833333333334</v>
      </c>
      <c r="F99" s="7">
        <v>47.6388888888889</v>
      </c>
      <c r="G99" s="7">
        <v>82.6666666666667</v>
      </c>
      <c r="H99" s="7">
        <v>97.3611111111112</v>
      </c>
      <c r="I99" s="7">
        <v>116.555555555556</v>
      </c>
    </row>
    <row r="100" spans="1:12" x14ac:dyDescent="0.35">
      <c r="A100" s="27"/>
      <c r="B100" t="s">
        <v>106</v>
      </c>
      <c r="C100" t="s">
        <v>99</v>
      </c>
      <c r="D100" s="7">
        <v>5.8055555555555598</v>
      </c>
      <c r="E100" s="7">
        <v>4.8055555555555598</v>
      </c>
      <c r="F100" s="7">
        <v>5.5</v>
      </c>
      <c r="G100" s="7">
        <v>7.3055555555555598</v>
      </c>
      <c r="H100" s="7">
        <v>7.0555555555555598</v>
      </c>
      <c r="I100" s="7">
        <v>6.5833333333333401</v>
      </c>
    </row>
    <row r="101" spans="1:12" x14ac:dyDescent="0.35">
      <c r="A101" s="27"/>
      <c r="B101" t="s">
        <v>107</v>
      </c>
      <c r="C101" t="s">
        <v>99</v>
      </c>
      <c r="D101" s="7"/>
      <c r="E101" s="7"/>
      <c r="F101" s="7"/>
      <c r="G101" s="7"/>
      <c r="H101" s="7"/>
      <c r="I101" s="7"/>
      <c r="L101" t="s">
        <v>36</v>
      </c>
    </row>
    <row r="102" spans="1:12" x14ac:dyDescent="0.35">
      <c r="A102" s="27"/>
      <c r="B102" t="s">
        <v>80</v>
      </c>
      <c r="C102" t="s">
        <v>99</v>
      </c>
      <c r="D102" s="7">
        <v>708.67833333333385</v>
      </c>
      <c r="E102" s="7">
        <v>437.14749999999998</v>
      </c>
      <c r="F102" s="7">
        <v>556.70222222222299</v>
      </c>
      <c r="G102" s="7">
        <v>531.337777777778</v>
      </c>
      <c r="H102" s="7">
        <v>604.67444444444504</v>
      </c>
      <c r="I102" s="7">
        <v>688.48527777777895</v>
      </c>
      <c r="L102" t="s">
        <v>112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3C9AB-4009-4060-82F5-1B0BE7FD7DE3}">
  <sheetPr>
    <tabColor theme="5" tint="0.79998168889431442"/>
  </sheetPr>
  <dimension ref="A1:L131"/>
  <sheetViews>
    <sheetView zoomScale="70" zoomScaleNormal="70" workbookViewId="0">
      <selection activeCell="A59" sqref="A59"/>
    </sheetView>
  </sheetViews>
  <sheetFormatPr baseColWidth="10" defaultRowHeight="14.5" x14ac:dyDescent="0.35"/>
  <cols>
    <col min="1" max="1" width="33.81640625" bestFit="1" customWidth="1"/>
    <col min="2" max="2" width="51.81640625" bestFit="1" customWidth="1"/>
    <col min="12" max="12" width="88.1796875" bestFit="1" customWidth="1"/>
  </cols>
  <sheetData>
    <row r="1" spans="1:12" s="23" customFormat="1" ht="21" x14ac:dyDescent="0.5">
      <c r="A1" s="22" t="s">
        <v>39</v>
      </c>
    </row>
    <row r="4" spans="1:12" s="23" customFormat="1" ht="18.5" x14ac:dyDescent="0.45">
      <c r="A4" s="24" t="s">
        <v>113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</row>
    <row r="6" spans="1:12" x14ac:dyDescent="0.35">
      <c r="A6" s="4" t="s">
        <v>376</v>
      </c>
      <c r="B6" s="26"/>
      <c r="C6" s="9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A7" s="27"/>
      <c r="B7" t="s">
        <v>114</v>
      </c>
      <c r="C7" s="7" t="s">
        <v>99</v>
      </c>
      <c r="D7" s="7">
        <v>71.900000000000006</v>
      </c>
      <c r="E7" s="7">
        <v>0</v>
      </c>
      <c r="F7" s="7">
        <v>0</v>
      </c>
      <c r="G7" s="7">
        <v>0</v>
      </c>
      <c r="H7" s="7">
        <v>0</v>
      </c>
      <c r="I7" s="7">
        <v>0</v>
      </c>
    </row>
    <row r="8" spans="1:12" x14ac:dyDescent="0.35">
      <c r="A8" s="27"/>
      <c r="B8" t="s">
        <v>115</v>
      </c>
      <c r="C8" s="7" t="s">
        <v>99</v>
      </c>
      <c r="D8" s="7">
        <v>75.2</v>
      </c>
      <c r="E8" s="7">
        <v>37.1</v>
      </c>
      <c r="F8" s="7">
        <v>10.5</v>
      </c>
      <c r="G8" s="7">
        <v>0</v>
      </c>
      <c r="H8" s="7">
        <v>0</v>
      </c>
      <c r="I8" s="7">
        <v>0</v>
      </c>
    </row>
    <row r="9" spans="1:12" x14ac:dyDescent="0.35">
      <c r="A9" s="27"/>
      <c r="B9" t="s">
        <v>116</v>
      </c>
      <c r="C9" s="7" t="s">
        <v>99</v>
      </c>
      <c r="D9" s="7">
        <v>135</v>
      </c>
      <c r="E9" s="7">
        <v>68.599999999999994</v>
      </c>
      <c r="F9" s="7">
        <v>2.9</v>
      </c>
      <c r="G9" s="7">
        <v>0</v>
      </c>
      <c r="H9" s="7">
        <v>0</v>
      </c>
      <c r="I9" s="7">
        <v>0</v>
      </c>
    </row>
    <row r="10" spans="1:12" x14ac:dyDescent="0.35">
      <c r="A10" s="27"/>
      <c r="B10" t="s">
        <v>12</v>
      </c>
      <c r="C10" s="7" t="s">
        <v>99</v>
      </c>
      <c r="D10" s="7">
        <v>79.400000000000006</v>
      </c>
      <c r="E10" s="7">
        <v>101.6</v>
      </c>
      <c r="F10" s="7">
        <v>134.5</v>
      </c>
      <c r="G10" s="7">
        <v>115</v>
      </c>
      <c r="H10" s="7">
        <v>54</v>
      </c>
      <c r="I10" s="7">
        <v>0</v>
      </c>
      <c r="L10" t="s">
        <v>117</v>
      </c>
    </row>
    <row r="11" spans="1:12" x14ac:dyDescent="0.35">
      <c r="A11" s="27"/>
      <c r="B11" t="s">
        <v>118</v>
      </c>
      <c r="C11" s="7" t="s">
        <v>99</v>
      </c>
      <c r="D11" s="7">
        <v>0</v>
      </c>
      <c r="E11" s="7">
        <v>0</v>
      </c>
      <c r="F11" s="7">
        <v>8.5</v>
      </c>
      <c r="G11" s="7">
        <v>22</v>
      </c>
      <c r="H11" s="7">
        <v>40</v>
      </c>
      <c r="I11" s="7">
        <v>60</v>
      </c>
      <c r="L11" s="28">
        <f>I11/I20</f>
        <v>6.0503702693257409E-2</v>
      </c>
    </row>
    <row r="12" spans="1:12" x14ac:dyDescent="0.35">
      <c r="A12" s="27"/>
      <c r="B12" t="s">
        <v>84</v>
      </c>
      <c r="C12" s="7" t="s">
        <v>99</v>
      </c>
      <c r="D12" s="7">
        <v>27.8</v>
      </c>
      <c r="E12" s="7">
        <v>25.4</v>
      </c>
      <c r="F12" s="7">
        <v>19.7</v>
      </c>
      <c r="G12" s="7">
        <v>12</v>
      </c>
      <c r="H12" s="7">
        <v>7</v>
      </c>
      <c r="I12" s="7">
        <v>2</v>
      </c>
    </row>
    <row r="13" spans="1:12" x14ac:dyDescent="0.35">
      <c r="A13" s="27"/>
      <c r="B13" t="s">
        <v>119</v>
      </c>
      <c r="C13" s="7" t="s">
        <v>99</v>
      </c>
      <c r="D13" s="7">
        <v>5.8</v>
      </c>
      <c r="E13" s="7">
        <v>2.5</v>
      </c>
      <c r="F13" s="7">
        <v>3.6</v>
      </c>
      <c r="G13" s="7">
        <v>9</v>
      </c>
      <c r="H13" s="7">
        <v>20</v>
      </c>
      <c r="I13" s="7">
        <v>31</v>
      </c>
    </row>
    <row r="14" spans="1:12" x14ac:dyDescent="0.35">
      <c r="A14" s="27"/>
      <c r="B14" t="s">
        <v>120</v>
      </c>
      <c r="C14" s="7" t="s">
        <v>99</v>
      </c>
      <c r="D14" s="7">
        <v>90.5</v>
      </c>
      <c r="E14" s="7">
        <v>118.4</v>
      </c>
      <c r="F14" s="7">
        <v>150.69999999999999</v>
      </c>
      <c r="G14" s="7">
        <v>199.37071910202278</v>
      </c>
      <c r="H14" s="7">
        <v>278.7656174</v>
      </c>
      <c r="I14" s="7">
        <v>308.73619019999995</v>
      </c>
    </row>
    <row r="15" spans="1:12" x14ac:dyDescent="0.35">
      <c r="A15" s="27"/>
      <c r="B15" t="s">
        <v>121</v>
      </c>
      <c r="C15" s="7" t="s">
        <v>99</v>
      </c>
      <c r="D15" s="7">
        <v>19.5</v>
      </c>
      <c r="E15" s="7">
        <v>37.4</v>
      </c>
      <c r="F15" s="7">
        <v>90.2</v>
      </c>
      <c r="G15" s="7">
        <v>151.16043750000003</v>
      </c>
      <c r="H15" s="7">
        <v>216.27375000000001</v>
      </c>
      <c r="I15" s="7">
        <v>252.37560000000002</v>
      </c>
    </row>
    <row r="16" spans="1:12" x14ac:dyDescent="0.35">
      <c r="A16" s="27"/>
      <c r="B16" t="s">
        <v>122</v>
      </c>
      <c r="C16" s="7" t="s">
        <v>99</v>
      </c>
      <c r="D16" s="7">
        <v>45.8</v>
      </c>
      <c r="E16" s="7">
        <v>85.8</v>
      </c>
      <c r="F16" s="7">
        <v>139.5</v>
      </c>
      <c r="G16" s="7">
        <v>216.13340582828482</v>
      </c>
      <c r="H16" s="7">
        <v>276.00034589477775</v>
      </c>
      <c r="I16" s="7">
        <v>354.87585496094687</v>
      </c>
    </row>
    <row r="17" spans="1:12" x14ac:dyDescent="0.35">
      <c r="A17" s="27"/>
      <c r="B17" t="s">
        <v>123</v>
      </c>
      <c r="C17" s="7" t="s">
        <v>99</v>
      </c>
      <c r="D17" s="7">
        <v>18</v>
      </c>
      <c r="E17" s="7">
        <v>20.7</v>
      </c>
      <c r="F17" s="7">
        <v>20.7</v>
      </c>
      <c r="G17" s="7">
        <v>20.671200000000002</v>
      </c>
      <c r="H17" s="7">
        <v>20.671200000000002</v>
      </c>
      <c r="I17" s="7">
        <v>20.671200000000002</v>
      </c>
    </row>
    <row r="18" spans="1:12" x14ac:dyDescent="0.35">
      <c r="A18" s="27"/>
      <c r="B18" t="s">
        <v>124</v>
      </c>
      <c r="C18" s="7" t="s">
        <v>99</v>
      </c>
      <c r="D18" s="7">
        <v>0</v>
      </c>
      <c r="E18" s="7">
        <v>-0.3</v>
      </c>
      <c r="F18" s="7">
        <v>-4</v>
      </c>
      <c r="G18" s="7">
        <v>-21.173999999999999</v>
      </c>
      <c r="H18" s="7">
        <v>-29.966000000000001</v>
      </c>
      <c r="I18" s="7">
        <v>-48.11</v>
      </c>
    </row>
    <row r="19" spans="1:12" x14ac:dyDescent="0.35">
      <c r="A19" s="27"/>
      <c r="B19" t="s">
        <v>125</v>
      </c>
      <c r="C19" s="7" t="s">
        <v>99</v>
      </c>
      <c r="D19" s="7">
        <v>42.3</v>
      </c>
      <c r="E19" s="7">
        <v>43.7</v>
      </c>
      <c r="F19" s="7">
        <v>37.6</v>
      </c>
      <c r="G19" s="7">
        <v>27.613</v>
      </c>
      <c r="H19" s="7">
        <v>17.791000000000004</v>
      </c>
      <c r="I19" s="7">
        <v>10.125999999999999</v>
      </c>
    </row>
    <row r="20" spans="1:12" x14ac:dyDescent="0.35">
      <c r="A20" s="27"/>
      <c r="B20" t="s">
        <v>80</v>
      </c>
      <c r="C20" s="7" t="s">
        <v>99</v>
      </c>
      <c r="D20" s="7">
        <f>SUM(D7:D19)</f>
        <v>611.19999999999993</v>
      </c>
      <c r="E20" s="7">
        <f t="shared" ref="E20:I20" si="0">SUM(E7:E19)</f>
        <v>540.9</v>
      </c>
      <c r="F20" s="7">
        <f t="shared" si="0"/>
        <v>614.4</v>
      </c>
      <c r="G20" s="7">
        <f t="shared" si="0"/>
        <v>751.77476243030765</v>
      </c>
      <c r="H20" s="7">
        <f t="shared" si="0"/>
        <v>900.53591329477774</v>
      </c>
      <c r="I20" s="7">
        <f t="shared" si="0"/>
        <v>991.6748451609468</v>
      </c>
    </row>
    <row r="21" spans="1:12" x14ac:dyDescent="0.35">
      <c r="A21" s="27"/>
      <c r="C21" s="7"/>
      <c r="D21" s="7"/>
      <c r="E21" s="7"/>
      <c r="F21" s="7"/>
      <c r="G21" s="7"/>
      <c r="H21" s="7"/>
      <c r="I21" s="7"/>
    </row>
    <row r="22" spans="1:12" x14ac:dyDescent="0.35">
      <c r="A22" s="27"/>
      <c r="B22" t="s">
        <v>126</v>
      </c>
      <c r="C22" s="7" t="s">
        <v>99</v>
      </c>
      <c r="D22" s="7">
        <v>-48.7</v>
      </c>
      <c r="E22" s="7">
        <v>14.2</v>
      </c>
      <c r="F22" s="7">
        <v>16.899999999999999</v>
      </c>
      <c r="G22" s="7">
        <v>0</v>
      </c>
      <c r="H22" s="7">
        <v>-3</v>
      </c>
      <c r="I22" s="7">
        <v>22</v>
      </c>
    </row>
    <row r="24" spans="1:12" x14ac:dyDescent="0.35">
      <c r="A24" s="6" t="s">
        <v>108</v>
      </c>
      <c r="B24" s="29"/>
      <c r="D24" s="4">
        <v>2019</v>
      </c>
      <c r="E24" s="4">
        <v>2025</v>
      </c>
      <c r="F24" s="4">
        <v>2030</v>
      </c>
      <c r="G24" s="4">
        <v>2035</v>
      </c>
      <c r="H24" s="4">
        <v>2040</v>
      </c>
      <c r="I24" s="4">
        <v>2045</v>
      </c>
      <c r="J24" s="4">
        <v>2050</v>
      </c>
    </row>
    <row r="25" spans="1:12" x14ac:dyDescent="0.35">
      <c r="B25" t="s">
        <v>114</v>
      </c>
      <c r="C25" s="7" t="s">
        <v>99</v>
      </c>
      <c r="D25">
        <v>75</v>
      </c>
      <c r="F25">
        <v>0</v>
      </c>
      <c r="G25">
        <v>0</v>
      </c>
      <c r="H25">
        <v>0</v>
      </c>
      <c r="I25">
        <v>0</v>
      </c>
    </row>
    <row r="26" spans="1:12" x14ac:dyDescent="0.35">
      <c r="B26" t="s">
        <v>115</v>
      </c>
      <c r="C26" s="7" t="s">
        <v>99</v>
      </c>
      <c r="D26">
        <v>57</v>
      </c>
      <c r="F26">
        <v>0</v>
      </c>
      <c r="G26">
        <v>0</v>
      </c>
      <c r="H26">
        <v>0</v>
      </c>
      <c r="I26">
        <v>0</v>
      </c>
    </row>
    <row r="27" spans="1:12" x14ac:dyDescent="0.35">
      <c r="B27" t="s">
        <v>116</v>
      </c>
      <c r="C27" s="7" t="s">
        <v>99</v>
      </c>
      <c r="D27">
        <v>114</v>
      </c>
      <c r="F27">
        <v>0</v>
      </c>
      <c r="G27">
        <v>0</v>
      </c>
      <c r="H27">
        <v>0</v>
      </c>
      <c r="I27">
        <v>0</v>
      </c>
    </row>
    <row r="28" spans="1:12" x14ac:dyDescent="0.35">
      <c r="B28" t="s">
        <v>12</v>
      </c>
      <c r="C28" s="7" t="s">
        <v>99</v>
      </c>
      <c r="D28" s="7">
        <v>90</v>
      </c>
      <c r="E28" s="7"/>
      <c r="F28" s="7">
        <v>194</v>
      </c>
      <c r="G28" s="7"/>
      <c r="H28" s="7"/>
      <c r="I28" s="7">
        <v>0</v>
      </c>
    </row>
    <row r="29" spans="1:12" x14ac:dyDescent="0.35">
      <c r="B29" t="s">
        <v>118</v>
      </c>
      <c r="C29" s="7" t="s">
        <v>99</v>
      </c>
      <c r="D29" s="7">
        <v>0</v>
      </c>
      <c r="E29" s="7"/>
      <c r="F29" s="7">
        <v>0</v>
      </c>
      <c r="G29" s="7"/>
      <c r="H29" s="7"/>
      <c r="I29" s="7">
        <v>66.7</v>
      </c>
      <c r="L29" t="s">
        <v>127</v>
      </c>
    </row>
    <row r="30" spans="1:12" x14ac:dyDescent="0.35">
      <c r="B30" t="s">
        <v>84</v>
      </c>
      <c r="C30" s="7" t="s">
        <v>99</v>
      </c>
      <c r="D30" s="7">
        <v>31.6</v>
      </c>
      <c r="E30" s="7"/>
      <c r="F30" s="7">
        <v>20.2</v>
      </c>
      <c r="G30" s="7"/>
      <c r="H30" s="7"/>
      <c r="I30" s="7">
        <v>0</v>
      </c>
    </row>
    <row r="31" spans="1:12" x14ac:dyDescent="0.35">
      <c r="B31" t="s">
        <v>119</v>
      </c>
      <c r="C31" s="7" t="s">
        <v>99</v>
      </c>
      <c r="D31" s="7">
        <v>10.5</v>
      </c>
      <c r="E31" s="7"/>
      <c r="F31" s="7">
        <v>22</v>
      </c>
      <c r="G31" s="7"/>
      <c r="H31" s="7"/>
      <c r="I31" s="7">
        <v>36.14</v>
      </c>
    </row>
    <row r="32" spans="1:12" x14ac:dyDescent="0.35">
      <c r="B32" t="s">
        <v>120</v>
      </c>
      <c r="C32" s="7" t="s">
        <v>99</v>
      </c>
      <c r="D32" s="7">
        <v>101</v>
      </c>
      <c r="E32" s="7"/>
      <c r="F32" s="7">
        <v>208</v>
      </c>
      <c r="G32" s="7"/>
      <c r="H32" s="7"/>
      <c r="I32" s="7">
        <v>440</v>
      </c>
    </row>
    <row r="33" spans="1:12" x14ac:dyDescent="0.35">
      <c r="B33" t="s">
        <v>121</v>
      </c>
      <c r="C33" s="7" t="s">
        <v>99</v>
      </c>
      <c r="D33" s="7">
        <v>24.74</v>
      </c>
      <c r="E33" s="7"/>
      <c r="F33" s="7">
        <v>106</v>
      </c>
      <c r="G33" s="7"/>
      <c r="H33" s="7"/>
      <c r="I33" s="7">
        <v>292</v>
      </c>
    </row>
    <row r="34" spans="1:12" x14ac:dyDescent="0.35">
      <c r="B34" t="s">
        <v>122</v>
      </c>
      <c r="C34" s="7" t="s">
        <v>99</v>
      </c>
      <c r="D34" s="7">
        <f>26.94+23.66</f>
        <v>50.6</v>
      </c>
      <c r="E34" s="7"/>
      <c r="F34" s="7">
        <f>84+53</f>
        <v>137</v>
      </c>
      <c r="G34" s="7"/>
      <c r="H34" s="7"/>
      <c r="I34" s="7">
        <v>240</v>
      </c>
    </row>
    <row r="35" spans="1:12" x14ac:dyDescent="0.35">
      <c r="B35" t="s">
        <v>123</v>
      </c>
      <c r="C35" s="7" t="s">
        <v>99</v>
      </c>
      <c r="D35" s="7">
        <v>19.7</v>
      </c>
      <c r="E35" s="7"/>
      <c r="F35" s="7">
        <v>19.64</v>
      </c>
      <c r="G35" s="7"/>
      <c r="H35" s="7"/>
      <c r="I35" s="7">
        <v>19.64</v>
      </c>
    </row>
    <row r="36" spans="1:12" x14ac:dyDescent="0.35">
      <c r="B36" t="s">
        <v>124</v>
      </c>
      <c r="C36" s="7" t="s">
        <v>99</v>
      </c>
      <c r="D36" s="7"/>
      <c r="E36" s="7"/>
      <c r="F36" s="7"/>
      <c r="G36" s="7"/>
      <c r="H36" s="7"/>
      <c r="I36" s="7"/>
    </row>
    <row r="37" spans="1:12" x14ac:dyDescent="0.35">
      <c r="B37" t="s">
        <v>125</v>
      </c>
      <c r="C37" s="7" t="s">
        <v>99</v>
      </c>
      <c r="D37" s="7">
        <v>49.25</v>
      </c>
      <c r="E37" s="7"/>
      <c r="F37" s="7">
        <v>45.84</v>
      </c>
      <c r="G37" s="7"/>
      <c r="H37" s="7"/>
      <c r="I37" s="7">
        <v>1.64</v>
      </c>
      <c r="L37" t="s">
        <v>128</v>
      </c>
    </row>
    <row r="38" spans="1:12" x14ac:dyDescent="0.35">
      <c r="B38" t="s">
        <v>80</v>
      </c>
      <c r="C38" s="7" t="s">
        <v>99</v>
      </c>
      <c r="D38" s="7">
        <f>SUM(D25:D37)</f>
        <v>623.3900000000001</v>
      </c>
      <c r="E38" s="7"/>
      <c r="F38" s="7">
        <f t="shared" ref="F38:I38" si="1">SUM(F25:F37)</f>
        <v>752.68000000000006</v>
      </c>
      <c r="G38" s="7">
        <f t="shared" si="1"/>
        <v>0</v>
      </c>
      <c r="H38" s="7">
        <f t="shared" si="1"/>
        <v>0</v>
      </c>
      <c r="I38" s="7">
        <f t="shared" si="1"/>
        <v>1096.1200000000003</v>
      </c>
    </row>
    <row r="39" spans="1:12" x14ac:dyDescent="0.35">
      <c r="C39" s="7"/>
      <c r="D39" s="7"/>
      <c r="E39" s="7"/>
      <c r="F39" s="7"/>
      <c r="G39" s="7"/>
      <c r="H39" s="7"/>
      <c r="I39" s="7"/>
    </row>
    <row r="40" spans="1:12" x14ac:dyDescent="0.35">
      <c r="B40" t="s">
        <v>126</v>
      </c>
      <c r="C40" s="7" t="s">
        <v>99</v>
      </c>
      <c r="D40" s="7">
        <v>-33</v>
      </c>
      <c r="E40" s="7"/>
      <c r="F40" s="7">
        <v>40</v>
      </c>
      <c r="G40" s="7"/>
      <c r="H40" s="7"/>
      <c r="I40" s="7">
        <v>40</v>
      </c>
    </row>
    <row r="42" spans="1:12" x14ac:dyDescent="0.35">
      <c r="A42" s="8" t="s">
        <v>5</v>
      </c>
      <c r="B42" s="30"/>
      <c r="D42" s="4">
        <v>2019</v>
      </c>
      <c r="E42" s="4">
        <v>2025</v>
      </c>
      <c r="F42" s="4">
        <v>2030</v>
      </c>
      <c r="G42" s="4">
        <v>2035</v>
      </c>
      <c r="H42" s="4">
        <v>2040</v>
      </c>
      <c r="I42" s="4">
        <v>2045</v>
      </c>
      <c r="J42" s="4">
        <v>2050</v>
      </c>
    </row>
    <row r="43" spans="1:12" x14ac:dyDescent="0.35">
      <c r="B43" t="s">
        <v>114</v>
      </c>
      <c r="C43" s="7" t="s">
        <v>99</v>
      </c>
      <c r="D43" s="7">
        <v>71</v>
      </c>
      <c r="F43" s="7">
        <v>0</v>
      </c>
      <c r="G43" s="7">
        <v>0</v>
      </c>
      <c r="H43" s="7">
        <v>0</v>
      </c>
      <c r="I43" s="7">
        <v>0</v>
      </c>
    </row>
    <row r="44" spans="1:12" x14ac:dyDescent="0.35">
      <c r="B44" t="s">
        <v>115</v>
      </c>
      <c r="C44" s="7" t="s">
        <v>99</v>
      </c>
      <c r="D44" s="7">
        <v>52.1</v>
      </c>
      <c r="F44" s="7">
        <v>11.4</v>
      </c>
      <c r="G44" s="7">
        <v>1.8</v>
      </c>
      <c r="H44" s="7">
        <v>0</v>
      </c>
      <c r="I44" s="7">
        <v>0</v>
      </c>
    </row>
    <row r="45" spans="1:12" x14ac:dyDescent="0.35">
      <c r="B45" t="s">
        <v>116</v>
      </c>
      <c r="C45" s="7" t="s">
        <v>99</v>
      </c>
      <c r="D45" s="7">
        <v>105.1</v>
      </c>
      <c r="F45" s="7">
        <v>4.9000000000000004</v>
      </c>
      <c r="G45" s="7">
        <v>0</v>
      </c>
      <c r="H45" s="7">
        <v>0</v>
      </c>
      <c r="I45" s="7">
        <v>0</v>
      </c>
    </row>
    <row r="46" spans="1:12" x14ac:dyDescent="0.35">
      <c r="B46" t="s">
        <v>129</v>
      </c>
      <c r="C46" s="7" t="s">
        <v>99</v>
      </c>
      <c r="D46" s="7">
        <v>87</v>
      </c>
      <c r="F46" s="7">
        <v>137.4</v>
      </c>
      <c r="G46" s="7">
        <v>93.8</v>
      </c>
      <c r="H46" s="7">
        <v>32</v>
      </c>
      <c r="I46" s="7">
        <v>2.9</v>
      </c>
      <c r="L46" t="s">
        <v>130</v>
      </c>
    </row>
    <row r="47" spans="1:12" x14ac:dyDescent="0.35">
      <c r="B47" t="s">
        <v>118</v>
      </c>
      <c r="C47" s="7" t="s">
        <v>99</v>
      </c>
      <c r="D47" s="7">
        <v>0</v>
      </c>
      <c r="F47" s="7">
        <v>0</v>
      </c>
      <c r="G47" s="7">
        <v>0</v>
      </c>
      <c r="H47" s="7">
        <v>28</v>
      </c>
      <c r="I47" s="7">
        <v>65.3</v>
      </c>
    </row>
    <row r="48" spans="1:12" x14ac:dyDescent="0.35">
      <c r="B48" t="s">
        <v>84</v>
      </c>
      <c r="C48" s="7" t="s">
        <v>99</v>
      </c>
      <c r="D48" s="7">
        <v>14.3</v>
      </c>
      <c r="F48" s="7">
        <v>0</v>
      </c>
      <c r="G48" s="7">
        <v>0</v>
      </c>
      <c r="H48" s="7">
        <v>0</v>
      </c>
      <c r="I48" s="7">
        <v>0</v>
      </c>
      <c r="L48" t="s">
        <v>131</v>
      </c>
    </row>
    <row r="49" spans="1:12" x14ac:dyDescent="0.35">
      <c r="B49" t="s">
        <v>119</v>
      </c>
      <c r="C49" s="7" t="s">
        <v>99</v>
      </c>
      <c r="D49" s="7">
        <v>5.9</v>
      </c>
      <c r="F49" s="7">
        <v>12.8</v>
      </c>
      <c r="G49" s="7">
        <v>20</v>
      </c>
      <c r="H49" s="7">
        <v>29.5</v>
      </c>
      <c r="I49" s="7">
        <v>29.7</v>
      </c>
    </row>
    <row r="50" spans="1:12" x14ac:dyDescent="0.35">
      <c r="B50" t="s">
        <v>120</v>
      </c>
      <c r="C50" s="7" t="s">
        <v>99</v>
      </c>
      <c r="D50" s="7">
        <v>99.2</v>
      </c>
      <c r="F50" s="7">
        <v>216.3</v>
      </c>
      <c r="G50" s="7">
        <v>242.9</v>
      </c>
      <c r="H50" s="7">
        <v>293.39999999999998</v>
      </c>
      <c r="I50" s="7">
        <v>303.3</v>
      </c>
    </row>
    <row r="51" spans="1:12" x14ac:dyDescent="0.35">
      <c r="B51" t="s">
        <v>121</v>
      </c>
      <c r="C51" s="7" t="s">
        <v>99</v>
      </c>
      <c r="D51" s="7">
        <v>24.4</v>
      </c>
      <c r="F51" s="7">
        <v>93.1</v>
      </c>
      <c r="G51" s="7">
        <v>139.69999999999999</v>
      </c>
      <c r="H51" s="7">
        <v>167.7</v>
      </c>
      <c r="I51" s="7">
        <v>198.6</v>
      </c>
    </row>
    <row r="52" spans="1:12" x14ac:dyDescent="0.35">
      <c r="B52" t="s">
        <v>122</v>
      </c>
      <c r="C52" s="7" t="s">
        <v>99</v>
      </c>
      <c r="D52" s="7">
        <v>46.4</v>
      </c>
      <c r="F52" s="7">
        <v>122.9</v>
      </c>
      <c r="G52" s="7">
        <v>175.5</v>
      </c>
      <c r="H52" s="7">
        <v>218.5</v>
      </c>
      <c r="I52" s="7">
        <v>235.2</v>
      </c>
    </row>
    <row r="53" spans="1:12" x14ac:dyDescent="0.35">
      <c r="B53" t="s">
        <v>123</v>
      </c>
      <c r="C53" s="7" t="s">
        <v>99</v>
      </c>
      <c r="D53" s="7">
        <v>19.600000000000001</v>
      </c>
      <c r="F53" s="7">
        <v>16.5</v>
      </c>
      <c r="G53" s="7">
        <v>16.2</v>
      </c>
      <c r="H53" s="7">
        <v>16.2</v>
      </c>
      <c r="I53" s="7">
        <v>16</v>
      </c>
    </row>
    <row r="54" spans="1:12" x14ac:dyDescent="0.35">
      <c r="B54" t="s">
        <v>124</v>
      </c>
      <c r="C54" s="7" t="s">
        <v>99</v>
      </c>
      <c r="D54" s="7"/>
      <c r="F54" s="7">
        <v>13</v>
      </c>
      <c r="G54" s="7"/>
      <c r="H54" s="7"/>
      <c r="I54" s="7">
        <v>58</v>
      </c>
      <c r="L54" t="s">
        <v>132</v>
      </c>
    </row>
    <row r="55" spans="1:12" x14ac:dyDescent="0.35">
      <c r="B55" t="s">
        <v>125</v>
      </c>
      <c r="C55" s="7" t="s">
        <v>99</v>
      </c>
      <c r="D55" s="7">
        <v>42.1</v>
      </c>
      <c r="F55" s="7">
        <v>24</v>
      </c>
      <c r="G55" s="7">
        <v>25.2</v>
      </c>
      <c r="H55" s="7">
        <v>26.3</v>
      </c>
      <c r="I55" s="7">
        <v>20.7</v>
      </c>
      <c r="L55" t="s">
        <v>133</v>
      </c>
    </row>
    <row r="56" spans="1:12" x14ac:dyDescent="0.35">
      <c r="B56" t="s">
        <v>45</v>
      </c>
      <c r="D56" s="7">
        <v>9.1999999999999993</v>
      </c>
      <c r="F56" s="7">
        <v>4.5</v>
      </c>
      <c r="G56" s="7">
        <v>2.2999999999999998</v>
      </c>
      <c r="H56" s="7">
        <v>1.4</v>
      </c>
      <c r="I56" s="7">
        <v>1.1000000000000001</v>
      </c>
      <c r="L56" t="s">
        <v>45</v>
      </c>
    </row>
    <row r="57" spans="1:12" x14ac:dyDescent="0.35">
      <c r="B57" t="s">
        <v>80</v>
      </c>
      <c r="C57" s="7" t="s">
        <v>99</v>
      </c>
      <c r="D57" s="7">
        <v>576.29999999999995</v>
      </c>
      <c r="F57" s="7">
        <v>643.80000000000007</v>
      </c>
      <c r="G57" s="7">
        <v>717.40000000000009</v>
      </c>
      <c r="H57" s="7">
        <v>812.99999999999989</v>
      </c>
      <c r="I57" s="7">
        <v>872.80000000000007</v>
      </c>
    </row>
    <row r="58" spans="1:12" x14ac:dyDescent="0.35">
      <c r="C58" s="7"/>
      <c r="D58" s="7"/>
      <c r="F58" s="7"/>
      <c r="G58" s="7"/>
      <c r="H58" s="7"/>
      <c r="I58" s="7"/>
    </row>
    <row r="59" spans="1:12" x14ac:dyDescent="0.35">
      <c r="B59" t="s">
        <v>126</v>
      </c>
      <c r="C59" s="7" t="s">
        <v>99</v>
      </c>
      <c r="D59" s="7">
        <v>-32.700000000000003</v>
      </c>
      <c r="F59" s="7">
        <v>40.5</v>
      </c>
      <c r="G59" s="7">
        <v>45.2</v>
      </c>
      <c r="H59" s="7">
        <v>63</v>
      </c>
      <c r="I59" s="7">
        <v>25.9</v>
      </c>
    </row>
    <row r="61" spans="1:12" x14ac:dyDescent="0.35">
      <c r="A61" s="4" t="s">
        <v>51</v>
      </c>
      <c r="B61" s="30"/>
      <c r="D61" s="4">
        <v>2019</v>
      </c>
      <c r="E61" s="4">
        <v>2025</v>
      </c>
      <c r="F61" s="4">
        <v>2030</v>
      </c>
      <c r="G61" s="4">
        <v>2035</v>
      </c>
      <c r="H61" s="4">
        <v>2040</v>
      </c>
      <c r="I61" s="4">
        <v>2045</v>
      </c>
      <c r="J61" s="4">
        <v>2050</v>
      </c>
    </row>
    <row r="62" spans="1:12" x14ac:dyDescent="0.35">
      <c r="B62" t="s">
        <v>114</v>
      </c>
      <c r="C62" s="7" t="s">
        <v>99</v>
      </c>
      <c r="F62" s="7">
        <v>0</v>
      </c>
      <c r="G62" s="7"/>
      <c r="H62" s="7">
        <v>0</v>
      </c>
      <c r="J62" s="7">
        <v>0</v>
      </c>
    </row>
    <row r="63" spans="1:12" x14ac:dyDescent="0.35">
      <c r="B63" t="s">
        <v>115</v>
      </c>
      <c r="C63" s="7" t="s">
        <v>99</v>
      </c>
      <c r="F63" s="7">
        <v>18.7</v>
      </c>
      <c r="G63" s="7"/>
      <c r="H63" s="7">
        <v>0</v>
      </c>
      <c r="J63" s="7">
        <v>0</v>
      </c>
    </row>
    <row r="64" spans="1:12" x14ac:dyDescent="0.35">
      <c r="B64" t="s">
        <v>116</v>
      </c>
      <c r="C64" s="7" t="s">
        <v>99</v>
      </c>
      <c r="F64" s="7">
        <v>4.3</v>
      </c>
      <c r="G64" s="7"/>
      <c r="H64" s="7">
        <v>0</v>
      </c>
      <c r="J64" s="7">
        <v>0</v>
      </c>
    </row>
    <row r="65" spans="1:12" x14ac:dyDescent="0.35">
      <c r="B65" t="s">
        <v>12</v>
      </c>
      <c r="C65" s="7" t="s">
        <v>99</v>
      </c>
      <c r="F65" s="7">
        <v>98.2</v>
      </c>
      <c r="G65" s="7"/>
      <c r="H65" s="7">
        <v>44.7</v>
      </c>
      <c r="J65" s="7">
        <v>0</v>
      </c>
    </row>
    <row r="66" spans="1:12" x14ac:dyDescent="0.35">
      <c r="B66" t="s">
        <v>118</v>
      </c>
      <c r="C66" s="7" t="s">
        <v>99</v>
      </c>
      <c r="F66" s="7">
        <v>0</v>
      </c>
      <c r="G66" s="7"/>
      <c r="H66" s="7">
        <v>11.5</v>
      </c>
      <c r="J66" s="7">
        <v>42.2</v>
      </c>
    </row>
    <row r="67" spans="1:12" x14ac:dyDescent="0.35">
      <c r="B67" t="s">
        <v>84</v>
      </c>
      <c r="C67" s="7" t="s">
        <v>99</v>
      </c>
      <c r="F67" s="7"/>
      <c r="G67" s="7"/>
      <c r="H67" s="7"/>
      <c r="J67" s="7"/>
    </row>
    <row r="68" spans="1:12" x14ac:dyDescent="0.35">
      <c r="B68" t="s">
        <v>119</v>
      </c>
      <c r="C68" s="7" t="s">
        <v>99</v>
      </c>
      <c r="F68" s="7"/>
      <c r="G68" s="7"/>
      <c r="H68" s="7"/>
      <c r="J68" s="7"/>
    </row>
    <row r="69" spans="1:12" x14ac:dyDescent="0.35">
      <c r="B69" t="s">
        <v>120</v>
      </c>
      <c r="C69" s="7" t="s">
        <v>99</v>
      </c>
      <c r="F69" s="7">
        <v>204</v>
      </c>
      <c r="G69" s="7"/>
      <c r="H69" s="7">
        <v>364.5</v>
      </c>
      <c r="J69" s="7">
        <v>413.3</v>
      </c>
    </row>
    <row r="70" spans="1:12" x14ac:dyDescent="0.35">
      <c r="B70" t="s">
        <v>121</v>
      </c>
      <c r="C70" s="7" t="s">
        <v>99</v>
      </c>
      <c r="F70" s="7">
        <v>84.4</v>
      </c>
      <c r="G70" s="7"/>
      <c r="H70" s="7">
        <v>172.4</v>
      </c>
      <c r="J70" s="7">
        <v>196.6</v>
      </c>
    </row>
    <row r="71" spans="1:12" x14ac:dyDescent="0.35">
      <c r="B71" t="s">
        <v>122</v>
      </c>
      <c r="C71" s="7" t="s">
        <v>99</v>
      </c>
      <c r="F71" s="7">
        <v>97.9</v>
      </c>
      <c r="G71" s="7"/>
      <c r="H71" s="7">
        <v>151.19999999999999</v>
      </c>
      <c r="J71" s="7">
        <v>267.8</v>
      </c>
    </row>
    <row r="72" spans="1:12" x14ac:dyDescent="0.35">
      <c r="B72" t="s">
        <v>123</v>
      </c>
      <c r="C72" s="7" t="s">
        <v>99</v>
      </c>
      <c r="F72" s="7">
        <v>20.2</v>
      </c>
      <c r="G72" s="7"/>
      <c r="H72" s="7">
        <v>20.2</v>
      </c>
      <c r="J72" s="7">
        <v>20.2</v>
      </c>
    </row>
    <row r="73" spans="1:12" x14ac:dyDescent="0.35">
      <c r="B73" t="s">
        <v>124</v>
      </c>
      <c r="C73" s="7" t="s">
        <v>99</v>
      </c>
      <c r="F73" s="7">
        <v>1.5</v>
      </c>
      <c r="G73" s="7"/>
      <c r="H73" s="7">
        <v>0</v>
      </c>
      <c r="J73" s="7">
        <v>0.2</v>
      </c>
      <c r="L73" t="s">
        <v>134</v>
      </c>
    </row>
    <row r="74" spans="1:12" x14ac:dyDescent="0.35">
      <c r="B74" t="s">
        <v>125</v>
      </c>
      <c r="C74" s="7" t="s">
        <v>99</v>
      </c>
      <c r="F74" s="7">
        <v>39.299999999999997</v>
      </c>
      <c r="G74" s="7"/>
      <c r="H74" s="7">
        <v>21.2</v>
      </c>
      <c r="J74" s="7">
        <v>2.2999999999999998</v>
      </c>
    </row>
    <row r="75" spans="1:12" x14ac:dyDescent="0.35">
      <c r="B75" t="s">
        <v>80</v>
      </c>
      <c r="C75" s="7" t="s">
        <v>99</v>
      </c>
      <c r="F75" s="7">
        <v>637.70000000000005</v>
      </c>
      <c r="G75" s="7"/>
      <c r="H75" s="7">
        <v>880.1</v>
      </c>
      <c r="J75" s="7">
        <v>1074.7</v>
      </c>
    </row>
    <row r="76" spans="1:12" x14ac:dyDescent="0.35">
      <c r="C76" s="7"/>
      <c r="F76" s="7"/>
      <c r="G76" s="7"/>
      <c r="H76" s="7"/>
      <c r="J76" s="7"/>
    </row>
    <row r="77" spans="1:12" x14ac:dyDescent="0.35">
      <c r="B77" t="s">
        <v>126</v>
      </c>
      <c r="C77" s="7" t="s">
        <v>99</v>
      </c>
      <c r="F77" s="7">
        <v>62.6</v>
      </c>
      <c r="G77" s="7"/>
      <c r="H77" s="7">
        <v>90.6</v>
      </c>
      <c r="J77" s="7">
        <v>132.1</v>
      </c>
    </row>
    <row r="79" spans="1:12" x14ac:dyDescent="0.35">
      <c r="A79" s="4" t="s">
        <v>7</v>
      </c>
      <c r="B79" s="30"/>
      <c r="D79" s="4">
        <v>2015</v>
      </c>
      <c r="E79" s="4">
        <v>2025</v>
      </c>
      <c r="F79" s="4">
        <v>2030</v>
      </c>
      <c r="G79" s="4">
        <v>2035</v>
      </c>
      <c r="H79" s="4">
        <v>2040</v>
      </c>
      <c r="I79" s="4">
        <v>2045</v>
      </c>
      <c r="J79" s="4">
        <v>2050</v>
      </c>
    </row>
    <row r="80" spans="1:12" x14ac:dyDescent="0.35">
      <c r="B80" t="s">
        <v>114</v>
      </c>
      <c r="C80" s="7" t="s">
        <v>99</v>
      </c>
      <c r="D80" s="7">
        <v>75.686388888888956</v>
      </c>
      <c r="E80" s="7">
        <v>7.0000000000000097E-3</v>
      </c>
      <c r="F80" s="7">
        <v>6.0555555555555597E-3</v>
      </c>
      <c r="G80" s="7">
        <v>5.0000000000000001E-3</v>
      </c>
      <c r="H80" s="7">
        <v>3.8333333333333401E-3</v>
      </c>
      <c r="I80" s="7">
        <v>2.7222222222222201E-3</v>
      </c>
    </row>
    <row r="81" spans="2:12" x14ac:dyDescent="0.35">
      <c r="B81" t="s">
        <v>115</v>
      </c>
      <c r="C81" s="7" t="s">
        <v>99</v>
      </c>
      <c r="D81" s="7">
        <v>229.1695</v>
      </c>
      <c r="E81" s="7">
        <v>47.399611111111106</v>
      </c>
      <c r="F81" s="7">
        <v>1.8500000000000003E-2</v>
      </c>
      <c r="G81" s="7">
        <v>1.8027777777777778E-2</v>
      </c>
      <c r="H81" s="7">
        <v>1.4055555555555556E-2</v>
      </c>
      <c r="I81" s="7">
        <v>1.0222222222222221E-2</v>
      </c>
      <c r="L81" t="s">
        <v>135</v>
      </c>
    </row>
    <row r="82" spans="2:12" x14ac:dyDescent="0.35">
      <c r="B82" t="s">
        <v>116</v>
      </c>
      <c r="C82" s="7" t="s">
        <v>99</v>
      </c>
      <c r="D82" s="7"/>
      <c r="E82" s="7"/>
      <c r="F82" s="7"/>
      <c r="G82" s="7"/>
      <c r="H82" s="7"/>
      <c r="I82" s="7"/>
      <c r="L82" t="s">
        <v>95</v>
      </c>
    </row>
    <row r="83" spans="2:12" x14ac:dyDescent="0.35">
      <c r="B83" t="s">
        <v>12</v>
      </c>
      <c r="C83" s="7" t="s">
        <v>99</v>
      </c>
      <c r="D83" s="7">
        <v>122.0911662370841</v>
      </c>
      <c r="E83" s="7">
        <v>222.071646365991</v>
      </c>
      <c r="F83" s="7">
        <v>88.125270075510599</v>
      </c>
      <c r="G83" s="7">
        <v>1.97509852777992</v>
      </c>
      <c r="H83" s="7">
        <v>4.5654191248519299E-2</v>
      </c>
      <c r="I83" s="7">
        <v>8.5399440051824108E-3</v>
      </c>
    </row>
    <row r="84" spans="2:12" x14ac:dyDescent="0.35">
      <c r="B84" t="s">
        <v>118</v>
      </c>
      <c r="C84" s="7" t="s">
        <v>99</v>
      </c>
      <c r="D84" s="7">
        <v>4.4731393184716168</v>
      </c>
      <c r="E84" s="7">
        <v>12.370075856231299</v>
      </c>
      <c r="F84" s="7">
        <v>19.391563257822799</v>
      </c>
      <c r="G84" s="7">
        <v>30.0949292499979</v>
      </c>
      <c r="H84" s="7">
        <v>37.074790253195999</v>
      </c>
      <c r="I84" s="7">
        <v>37.496293389328201</v>
      </c>
    </row>
    <row r="85" spans="2:12" x14ac:dyDescent="0.35">
      <c r="B85" t="s">
        <v>84</v>
      </c>
      <c r="C85" s="7" t="s">
        <v>99</v>
      </c>
      <c r="D85" s="7">
        <v>5.2294444444444448</v>
      </c>
      <c r="E85" s="7">
        <v>2.2471944444444443</v>
      </c>
      <c r="F85" s="7">
        <v>0.93288888888888888</v>
      </c>
      <c r="G85" s="7">
        <v>9.3777777777777779E-2</v>
      </c>
      <c r="H85" s="7">
        <v>0.10733333333333334</v>
      </c>
      <c r="I85" s="7">
        <v>0.10905555555555556</v>
      </c>
    </row>
    <row r="86" spans="2:12" x14ac:dyDescent="0.35">
      <c r="B86" t="s">
        <v>119</v>
      </c>
      <c r="C86" s="7" t="s">
        <v>99</v>
      </c>
      <c r="D86" s="7"/>
      <c r="E86" s="7"/>
      <c r="F86" s="7"/>
      <c r="G86" s="7"/>
      <c r="H86" s="7"/>
      <c r="I86" s="7"/>
      <c r="L86" t="s">
        <v>36</v>
      </c>
    </row>
    <row r="87" spans="2:12" x14ac:dyDescent="0.35">
      <c r="B87" t="s">
        <v>120</v>
      </c>
      <c r="C87" s="7" t="s">
        <v>99</v>
      </c>
      <c r="D87" s="7">
        <v>65.260944444444505</v>
      </c>
      <c r="E87" s="7">
        <v>171.81113888888899</v>
      </c>
      <c r="F87" s="7">
        <v>311.96105555555602</v>
      </c>
      <c r="G87" s="7">
        <v>477.69541666666697</v>
      </c>
      <c r="H87" s="7">
        <v>567.79197222222297</v>
      </c>
      <c r="I87" s="7">
        <v>581.68013888888902</v>
      </c>
    </row>
    <row r="88" spans="2:12" x14ac:dyDescent="0.35">
      <c r="B88" t="s">
        <v>121</v>
      </c>
      <c r="C88" s="7" t="s">
        <v>99</v>
      </c>
      <c r="D88" s="7">
        <v>14.050138888888901</v>
      </c>
      <c r="E88" s="7">
        <v>43.2873333333334</v>
      </c>
      <c r="F88" s="7">
        <v>61.789638888888902</v>
      </c>
      <c r="G88" s="7">
        <v>87.097805555555595</v>
      </c>
      <c r="H88" s="7">
        <v>107.001305555556</v>
      </c>
      <c r="I88" s="7">
        <v>113.746527777778</v>
      </c>
    </row>
    <row r="89" spans="2:12" x14ac:dyDescent="0.35">
      <c r="B89" t="s">
        <v>122</v>
      </c>
      <c r="C89" s="7" t="s">
        <v>99</v>
      </c>
      <c r="D89" s="7">
        <v>35.415000000000028</v>
      </c>
      <c r="E89" s="7">
        <v>99.117527777777894</v>
      </c>
      <c r="F89" s="7">
        <v>210.29094444444499</v>
      </c>
      <c r="G89" s="7">
        <v>301.09199999999998</v>
      </c>
      <c r="H89" s="7">
        <v>331.92766666666699</v>
      </c>
      <c r="I89" s="7">
        <v>328.76708333333403</v>
      </c>
    </row>
    <row r="90" spans="2:12" x14ac:dyDescent="0.35">
      <c r="B90" t="s">
        <v>123</v>
      </c>
      <c r="C90" s="7" t="s">
        <v>99</v>
      </c>
      <c r="D90" s="7">
        <v>21.730722222222241</v>
      </c>
      <c r="E90" s="7">
        <v>23.652416666666699</v>
      </c>
      <c r="F90" s="7">
        <v>25.530611111111099</v>
      </c>
      <c r="G90" s="7">
        <v>26.6668611111111</v>
      </c>
      <c r="H90" s="7">
        <v>26.6668611111111</v>
      </c>
      <c r="I90" s="7">
        <v>25.915944444444499</v>
      </c>
    </row>
    <row r="91" spans="2:12" x14ac:dyDescent="0.35">
      <c r="B91" t="s">
        <v>124</v>
      </c>
      <c r="C91" s="7" t="s">
        <v>99</v>
      </c>
      <c r="D91" s="7">
        <v>-0.61744444444444491</v>
      </c>
      <c r="E91" s="7">
        <v>-13.4679444444445</v>
      </c>
      <c r="F91" s="7">
        <v>-56.731861111111201</v>
      </c>
      <c r="G91" s="7">
        <v>-105.228388888889</v>
      </c>
      <c r="H91" s="7">
        <v>-120.16994444444499</v>
      </c>
      <c r="I91" s="7">
        <v>-120.415583333333</v>
      </c>
    </row>
    <row r="92" spans="2:12" x14ac:dyDescent="0.35">
      <c r="B92" t="s">
        <v>125</v>
      </c>
      <c r="C92" s="7" t="s">
        <v>99</v>
      </c>
      <c r="D92" s="7">
        <v>36.746055555555593</v>
      </c>
      <c r="E92" s="7">
        <v>42.711555555555599</v>
      </c>
      <c r="F92" s="7">
        <v>35.859499999999997</v>
      </c>
      <c r="G92" s="7">
        <v>9.7319722222222307</v>
      </c>
      <c r="H92" s="7">
        <v>10.9298611111111</v>
      </c>
      <c r="I92" s="7">
        <v>13.517138888888899</v>
      </c>
    </row>
    <row r="93" spans="2:12" x14ac:dyDescent="0.35">
      <c r="B93" t="s">
        <v>80</v>
      </c>
      <c r="C93" s="7" t="s">
        <v>99</v>
      </c>
      <c r="D93" s="7">
        <v>610.34183333333385</v>
      </c>
      <c r="E93" s="7">
        <v>665.23105555555605</v>
      </c>
      <c r="F93" s="7">
        <v>754.46161111111201</v>
      </c>
      <c r="G93" s="7">
        <v>935.02641666666705</v>
      </c>
      <c r="H93" s="7">
        <v>1082.11891666667</v>
      </c>
      <c r="I93" s="7">
        <v>1101.7989444444499</v>
      </c>
      <c r="L93" t="s">
        <v>136</v>
      </c>
    </row>
    <row r="94" spans="2:12" x14ac:dyDescent="0.35">
      <c r="C94" s="7"/>
      <c r="D94" s="7"/>
      <c r="E94" s="7"/>
      <c r="F94" s="7"/>
      <c r="G94" s="7"/>
      <c r="H94" s="7"/>
      <c r="I94" s="7"/>
    </row>
    <row r="95" spans="2:12" x14ac:dyDescent="0.35">
      <c r="B95" t="s">
        <v>126</v>
      </c>
      <c r="C95" s="7" t="s">
        <v>99</v>
      </c>
      <c r="D95" s="7">
        <v>0</v>
      </c>
      <c r="E95" s="7">
        <v>0</v>
      </c>
      <c r="F95" s="7">
        <v>0</v>
      </c>
      <c r="G95" s="7">
        <v>17.5</v>
      </c>
      <c r="H95" s="7">
        <v>35</v>
      </c>
      <c r="I95" s="7">
        <v>52.5</v>
      </c>
    </row>
    <row r="97" spans="1:12" x14ac:dyDescent="0.35">
      <c r="A97" s="4" t="s">
        <v>57</v>
      </c>
      <c r="B97" s="4"/>
      <c r="D97" s="4">
        <v>2015</v>
      </c>
      <c r="E97" s="4">
        <v>2025</v>
      </c>
      <c r="F97" s="4">
        <v>2030</v>
      </c>
      <c r="G97" s="4">
        <v>2035</v>
      </c>
      <c r="H97" s="4">
        <v>2040</v>
      </c>
      <c r="I97" s="4">
        <v>2045</v>
      </c>
      <c r="J97" s="4">
        <v>2050</v>
      </c>
    </row>
    <row r="98" spans="1:12" x14ac:dyDescent="0.35">
      <c r="B98" t="s">
        <v>114</v>
      </c>
      <c r="C98" s="7" t="s">
        <v>99</v>
      </c>
      <c r="D98" s="7"/>
      <c r="E98" s="7">
        <v>0</v>
      </c>
      <c r="F98" s="7">
        <v>0</v>
      </c>
      <c r="G98" s="7">
        <v>0</v>
      </c>
      <c r="H98" s="7">
        <v>0</v>
      </c>
      <c r="I98" s="7">
        <v>0</v>
      </c>
    </row>
    <row r="99" spans="1:12" x14ac:dyDescent="0.35">
      <c r="B99" t="s">
        <v>115</v>
      </c>
      <c r="C99" s="7" t="s">
        <v>99</v>
      </c>
      <c r="D99" s="7"/>
      <c r="E99" s="7">
        <v>26.894552999999998</v>
      </c>
      <c r="F99" s="7">
        <v>0</v>
      </c>
      <c r="G99" s="7">
        <v>0</v>
      </c>
      <c r="H99" s="7">
        <v>0</v>
      </c>
      <c r="I99" s="7">
        <v>0</v>
      </c>
    </row>
    <row r="100" spans="1:12" x14ac:dyDescent="0.35">
      <c r="B100" t="s">
        <v>116</v>
      </c>
      <c r="C100" s="7" t="s">
        <v>99</v>
      </c>
      <c r="D100" s="7"/>
      <c r="E100" s="7">
        <v>44.682097900000102</v>
      </c>
      <c r="F100" s="7">
        <v>0</v>
      </c>
      <c r="G100" s="7">
        <v>0</v>
      </c>
      <c r="H100" s="7">
        <v>0</v>
      </c>
      <c r="I100" s="7">
        <v>0</v>
      </c>
    </row>
    <row r="101" spans="1:12" x14ac:dyDescent="0.35">
      <c r="B101" t="s">
        <v>12</v>
      </c>
      <c r="C101" s="7" t="s">
        <v>99</v>
      </c>
      <c r="D101" s="7"/>
      <c r="E101" s="7">
        <v>158.466129330602</v>
      </c>
      <c r="F101" s="7">
        <v>151.88908946954999</v>
      </c>
      <c r="G101" s="7">
        <v>110.152156925477</v>
      </c>
      <c r="H101" s="7">
        <v>67.187015504193397</v>
      </c>
      <c r="I101" s="7">
        <v>7.8477253738998498E-2</v>
      </c>
    </row>
    <row r="102" spans="1:12" x14ac:dyDescent="0.35">
      <c r="B102" t="s">
        <v>118</v>
      </c>
      <c r="C102" s="7" t="s">
        <v>99</v>
      </c>
      <c r="D102" s="7"/>
      <c r="E102" s="7">
        <v>11.135289668865299</v>
      </c>
      <c r="F102" s="7">
        <v>20.585542130463899</v>
      </c>
      <c r="G102" s="7">
        <v>25.095009103813599</v>
      </c>
      <c r="H102" s="7">
        <v>32.418748978418499</v>
      </c>
      <c r="I102" s="7">
        <v>46.130364477042903</v>
      </c>
    </row>
    <row r="103" spans="1:12" x14ac:dyDescent="0.35">
      <c r="B103" t="s">
        <v>84</v>
      </c>
      <c r="C103" s="7" t="s">
        <v>99</v>
      </c>
      <c r="D103" s="7"/>
      <c r="E103" s="7">
        <v>3.3241781000000001</v>
      </c>
      <c r="F103" s="7">
        <v>2.2271453000000001</v>
      </c>
      <c r="G103" s="7">
        <v>1.1320017</v>
      </c>
      <c r="H103" s="7">
        <v>0.29559029999999997</v>
      </c>
      <c r="I103" s="7">
        <v>4.5486316000000002</v>
      </c>
    </row>
    <row r="104" spans="1:12" x14ac:dyDescent="0.35">
      <c r="B104" t="s">
        <v>119</v>
      </c>
      <c r="C104" s="7" t="s">
        <v>99</v>
      </c>
      <c r="D104" s="7"/>
      <c r="E104" s="7"/>
      <c r="F104" s="7"/>
      <c r="G104" s="7"/>
      <c r="H104" s="7"/>
      <c r="I104" s="7"/>
      <c r="L104" t="s">
        <v>36</v>
      </c>
    </row>
    <row r="105" spans="1:12" x14ac:dyDescent="0.35">
      <c r="B105" t="s">
        <v>120</v>
      </c>
      <c r="C105" s="7" t="s">
        <v>99</v>
      </c>
      <c r="D105" s="7"/>
      <c r="E105" s="7">
        <v>177.82718829999999</v>
      </c>
      <c r="F105" s="7">
        <v>259.23108430000002</v>
      </c>
      <c r="G105" s="7">
        <v>348.69029749999999</v>
      </c>
      <c r="H105" s="7">
        <v>442.98482030000002</v>
      </c>
      <c r="I105" s="7">
        <v>542.32653890000097</v>
      </c>
    </row>
    <row r="106" spans="1:12" x14ac:dyDescent="0.35">
      <c r="B106" t="s">
        <v>121</v>
      </c>
      <c r="C106" s="7" t="s">
        <v>99</v>
      </c>
      <c r="D106" s="7"/>
      <c r="E106" s="7">
        <v>45.869468099999999</v>
      </c>
      <c r="F106" s="7">
        <v>113.8667152</v>
      </c>
      <c r="G106" s="7">
        <v>187.4210257</v>
      </c>
      <c r="H106" s="7">
        <v>271.04324400000002</v>
      </c>
      <c r="I106" s="7">
        <v>360.42496640000002</v>
      </c>
    </row>
    <row r="107" spans="1:12" x14ac:dyDescent="0.35">
      <c r="B107" t="s">
        <v>122</v>
      </c>
      <c r="C107" s="7" t="s">
        <v>99</v>
      </c>
      <c r="D107" s="7"/>
      <c r="E107" s="7">
        <v>101.1333827</v>
      </c>
      <c r="F107" s="7">
        <v>179.5388208</v>
      </c>
      <c r="G107" s="7">
        <v>278.96859110000003</v>
      </c>
      <c r="H107" s="7">
        <v>366.929956</v>
      </c>
      <c r="I107" s="7">
        <v>472.74607809999998</v>
      </c>
    </row>
    <row r="108" spans="1:12" x14ac:dyDescent="0.35">
      <c r="B108" t="s">
        <v>123</v>
      </c>
      <c r="C108" s="7" t="s">
        <v>99</v>
      </c>
      <c r="D108" s="7"/>
      <c r="E108" s="7">
        <v>16.962176199999998</v>
      </c>
      <c r="F108" s="7">
        <v>16.962176199999998</v>
      </c>
      <c r="G108" s="7">
        <v>16.962176199999998</v>
      </c>
      <c r="H108" s="7">
        <v>16.962176199999998</v>
      </c>
      <c r="I108" s="7">
        <v>16.962176199999998</v>
      </c>
    </row>
    <row r="109" spans="1:12" x14ac:dyDescent="0.35">
      <c r="B109" t="s">
        <v>124</v>
      </c>
      <c r="C109" s="7" t="s">
        <v>99</v>
      </c>
      <c r="D109" s="7"/>
      <c r="E109" s="7">
        <v>-0.17124030000000001</v>
      </c>
      <c r="F109" s="7">
        <v>-2.0770583</v>
      </c>
      <c r="G109" s="7">
        <v>-15.6788527</v>
      </c>
      <c r="H109" s="7">
        <v>-38.151571799999999</v>
      </c>
      <c r="I109" s="7">
        <v>-83.506916100000097</v>
      </c>
    </row>
    <row r="110" spans="1:12" x14ac:dyDescent="0.35">
      <c r="B110" t="s">
        <v>125</v>
      </c>
      <c r="C110" s="7" t="s">
        <v>99</v>
      </c>
      <c r="D110" s="7"/>
      <c r="E110" s="7">
        <v>20.6858013005331</v>
      </c>
      <c r="F110" s="7">
        <v>15.440703699986701</v>
      </c>
      <c r="G110" s="7">
        <v>19.099290470709299</v>
      </c>
      <c r="H110" s="7">
        <v>24.579985217388199</v>
      </c>
      <c r="I110" s="7">
        <v>43.539316869218297</v>
      </c>
    </row>
    <row r="111" spans="1:12" x14ac:dyDescent="0.35">
      <c r="B111" t="s">
        <v>80</v>
      </c>
      <c r="C111" s="7" t="s">
        <v>99</v>
      </c>
      <c r="D111" s="7"/>
      <c r="E111" s="7">
        <v>608.53304130000095</v>
      </c>
      <c r="F111" s="7">
        <v>759.83695680000096</v>
      </c>
      <c r="G111" s="7">
        <v>987.57338750000099</v>
      </c>
      <c r="H111" s="7">
        <v>1222.4266250000001</v>
      </c>
      <c r="I111" s="7">
        <v>1486.7774153</v>
      </c>
    </row>
    <row r="112" spans="1:12" x14ac:dyDescent="0.35">
      <c r="C112" s="7"/>
      <c r="D112" s="7"/>
      <c r="E112" s="7"/>
      <c r="F112" s="7"/>
      <c r="G112" s="7"/>
      <c r="H112" s="7"/>
      <c r="I112" s="7"/>
    </row>
    <row r="113" spans="1:12" x14ac:dyDescent="0.35">
      <c r="B113" t="s">
        <v>126</v>
      </c>
      <c r="C113" s="7" t="s">
        <v>99</v>
      </c>
      <c r="D113" s="7"/>
      <c r="E113" s="7">
        <v>-17.702953300000001</v>
      </c>
      <c r="F113" s="7">
        <v>-30.5033113</v>
      </c>
      <c r="G113" s="7">
        <v>-46.998934400000003</v>
      </c>
      <c r="H113" s="7">
        <v>-35.233804399999997</v>
      </c>
      <c r="I113" s="7">
        <v>6.97358330000002</v>
      </c>
    </row>
    <row r="115" spans="1:12" x14ac:dyDescent="0.35">
      <c r="A115" s="4" t="s">
        <v>22</v>
      </c>
      <c r="B115" s="4"/>
      <c r="D115" s="4">
        <v>2015</v>
      </c>
      <c r="E115" s="4">
        <v>2025</v>
      </c>
      <c r="F115" s="4">
        <v>2030</v>
      </c>
      <c r="G115" s="4">
        <v>2035</v>
      </c>
      <c r="H115" s="4">
        <v>2040</v>
      </c>
      <c r="I115" s="4">
        <v>2045</v>
      </c>
      <c r="J115" s="4">
        <v>2050</v>
      </c>
    </row>
    <row r="116" spans="1:12" x14ac:dyDescent="0.35">
      <c r="B116" t="s">
        <v>114</v>
      </c>
      <c r="C116" s="7" t="s">
        <v>99</v>
      </c>
      <c r="D116" s="7">
        <v>67.278611111111175</v>
      </c>
      <c r="E116" s="7">
        <v>0</v>
      </c>
      <c r="F116" s="7">
        <v>0</v>
      </c>
      <c r="G116" s="7">
        <v>0</v>
      </c>
      <c r="H116" s="7">
        <v>0</v>
      </c>
      <c r="I116" s="7">
        <v>0</v>
      </c>
    </row>
    <row r="117" spans="1:12" x14ac:dyDescent="0.35">
      <c r="B117" t="s">
        <v>115</v>
      </c>
      <c r="C117" s="7" t="s">
        <v>99</v>
      </c>
      <c r="D117" s="7">
        <v>110.29000000000011</v>
      </c>
      <c r="E117" s="7">
        <v>33.379166666666698</v>
      </c>
      <c r="F117" s="7">
        <v>20.57</v>
      </c>
      <c r="G117" s="7">
        <v>9.9952777777777904</v>
      </c>
      <c r="H117" s="7">
        <v>0</v>
      </c>
      <c r="I117" s="7">
        <v>0</v>
      </c>
    </row>
    <row r="118" spans="1:12" x14ac:dyDescent="0.35">
      <c r="B118" t="s">
        <v>116</v>
      </c>
      <c r="C118" s="7" t="s">
        <v>99</v>
      </c>
      <c r="D118" s="7">
        <v>140.55555555555571</v>
      </c>
      <c r="E118" s="7">
        <v>48.449166666666699</v>
      </c>
      <c r="F118" s="7">
        <v>1.46027777777778</v>
      </c>
      <c r="G118" s="7">
        <v>2.2111111111111099</v>
      </c>
      <c r="H118" s="7">
        <v>0</v>
      </c>
      <c r="I118" s="7">
        <v>0</v>
      </c>
    </row>
    <row r="119" spans="1:12" x14ac:dyDescent="0.35">
      <c r="B119" t="s">
        <v>12</v>
      </c>
      <c r="C119" s="7" t="s">
        <v>99</v>
      </c>
      <c r="D119" s="7">
        <v>65.778333333333393</v>
      </c>
      <c r="E119" s="7">
        <v>56.9520033028925</v>
      </c>
      <c r="F119" s="7">
        <v>64.883157822178802</v>
      </c>
      <c r="G119" s="7">
        <v>30.5997848220252</v>
      </c>
      <c r="H119" s="7">
        <v>11.151271849973901</v>
      </c>
      <c r="I119" s="7">
        <v>6.2598690749028103</v>
      </c>
      <c r="L119" t="s">
        <v>137</v>
      </c>
    </row>
    <row r="120" spans="1:12" x14ac:dyDescent="0.35">
      <c r="B120" t="s">
        <v>118</v>
      </c>
      <c r="C120" s="7" t="s">
        <v>99</v>
      </c>
      <c r="D120" s="7">
        <v>0</v>
      </c>
      <c r="E120" s="7">
        <v>0.10355225266306201</v>
      </c>
      <c r="F120" s="7">
        <v>2.61739773337677</v>
      </c>
      <c r="G120" s="7">
        <v>1.5982707335303401</v>
      </c>
      <c r="H120" s="7">
        <v>0.121505927803937</v>
      </c>
      <c r="I120" s="7">
        <v>1.02790870287498</v>
      </c>
    </row>
    <row r="121" spans="1:12" x14ac:dyDescent="0.35">
      <c r="B121" t="s">
        <v>84</v>
      </c>
      <c r="C121" s="7" t="s">
        <v>99</v>
      </c>
      <c r="D121" s="7"/>
      <c r="E121" s="7"/>
      <c r="F121" s="7"/>
      <c r="G121" s="7"/>
      <c r="H121" s="7"/>
      <c r="I121" s="7"/>
      <c r="L121" t="s">
        <v>36</v>
      </c>
    </row>
    <row r="122" spans="1:12" x14ac:dyDescent="0.35">
      <c r="B122" t="s">
        <v>119</v>
      </c>
      <c r="C122" s="7" t="s">
        <v>99</v>
      </c>
      <c r="D122" s="7">
        <v>-0.66472222222222277</v>
      </c>
      <c r="E122" s="7">
        <v>-0.67444444444444496</v>
      </c>
      <c r="F122" s="7">
        <v>-6.1666666666666703E-2</v>
      </c>
      <c r="G122" s="7">
        <v>-5.5555555555555599E-4</v>
      </c>
      <c r="H122" s="7">
        <v>-5.5555555555555599E-4</v>
      </c>
      <c r="I122" s="7">
        <v>-2.7777777777777799E-4</v>
      </c>
    </row>
    <row r="123" spans="1:12" x14ac:dyDescent="0.35">
      <c r="B123" t="s">
        <v>120</v>
      </c>
      <c r="C123" s="7" t="s">
        <v>99</v>
      </c>
      <c r="D123" s="7">
        <v>78.861111111111171</v>
      </c>
      <c r="E123" s="7">
        <v>152.39944444444501</v>
      </c>
      <c r="F123" s="7">
        <v>170.39916666666701</v>
      </c>
      <c r="G123" s="7">
        <v>172.22138888888901</v>
      </c>
      <c r="H123" s="7">
        <v>175.71638888888901</v>
      </c>
      <c r="I123" s="7">
        <v>180.20416666666699</v>
      </c>
    </row>
    <row r="124" spans="1:12" x14ac:dyDescent="0.35">
      <c r="B124" t="s">
        <v>121</v>
      </c>
      <c r="C124" s="7" t="s">
        <v>99</v>
      </c>
      <c r="D124" s="7">
        <v>0</v>
      </c>
      <c r="E124" s="7">
        <v>42.599444444444501</v>
      </c>
      <c r="F124" s="7">
        <v>79.999166666666696</v>
      </c>
      <c r="G124" s="7">
        <v>145.39722222222201</v>
      </c>
      <c r="H124" s="7">
        <v>179.981666666667</v>
      </c>
      <c r="I124" s="7">
        <v>179.98249999999999</v>
      </c>
    </row>
    <row r="125" spans="1:12" x14ac:dyDescent="0.35">
      <c r="B125" t="s">
        <v>122</v>
      </c>
      <c r="C125" s="7" t="s">
        <v>99</v>
      </c>
      <c r="D125" s="7">
        <v>38.582500000000032</v>
      </c>
      <c r="E125" s="7">
        <v>74.098611111111197</v>
      </c>
      <c r="F125" s="7">
        <v>94.998055555555595</v>
      </c>
      <c r="G125" s="7">
        <v>150.50861111111101</v>
      </c>
      <c r="H125" s="7">
        <v>234.57555555555601</v>
      </c>
      <c r="I125" s="7">
        <v>304.43527777777803</v>
      </c>
    </row>
    <row r="126" spans="1:12" x14ac:dyDescent="0.35">
      <c r="B126" t="s">
        <v>123</v>
      </c>
      <c r="C126" s="7" t="s">
        <v>99</v>
      </c>
      <c r="D126" s="7">
        <v>17.84416666666668</v>
      </c>
      <c r="E126" s="7">
        <v>18.7075</v>
      </c>
      <c r="F126" s="7">
        <v>19.732500000000002</v>
      </c>
      <c r="G126" s="7">
        <v>19.816666666666698</v>
      </c>
      <c r="H126" s="7">
        <v>19.899722222222199</v>
      </c>
      <c r="I126" s="7">
        <v>19.899444444444502</v>
      </c>
    </row>
    <row r="127" spans="1:12" x14ac:dyDescent="0.35">
      <c r="B127" t="s">
        <v>124</v>
      </c>
      <c r="C127" s="7" t="s">
        <v>99</v>
      </c>
      <c r="D127" s="7"/>
      <c r="E127" s="7"/>
      <c r="F127" s="7"/>
      <c r="G127" s="7"/>
      <c r="H127" s="7"/>
      <c r="I127" s="7"/>
      <c r="L127" t="s">
        <v>36</v>
      </c>
    </row>
    <row r="128" spans="1:12" x14ac:dyDescent="0.35">
      <c r="B128" t="s">
        <v>125</v>
      </c>
      <c r="C128" s="7" t="s">
        <v>99</v>
      </c>
      <c r="D128" s="7">
        <v>54.926111111111162</v>
      </c>
      <c r="E128" s="7">
        <v>51.601388888888899</v>
      </c>
      <c r="F128" s="7">
        <v>45.2291666666667</v>
      </c>
      <c r="G128" s="7">
        <v>41.716111111111097</v>
      </c>
      <c r="H128" s="7">
        <v>32.8483333333334</v>
      </c>
      <c r="I128" s="7">
        <v>34.786944444444501</v>
      </c>
    </row>
    <row r="129" spans="2:9" x14ac:dyDescent="0.35">
      <c r="B129" t="s">
        <v>80</v>
      </c>
      <c r="C129" s="7" t="s">
        <v>99</v>
      </c>
      <c r="D129" s="7">
        <v>657.65972222222274</v>
      </c>
      <c r="E129" s="7">
        <v>475.24194444444498</v>
      </c>
      <c r="F129" s="7">
        <v>544.95916666666699</v>
      </c>
      <c r="G129" s="7">
        <v>570.45444444444502</v>
      </c>
      <c r="H129" s="7">
        <v>649.91166666666697</v>
      </c>
      <c r="I129" s="7">
        <v>736.10333333333404</v>
      </c>
    </row>
    <row r="130" spans="2:9" x14ac:dyDescent="0.35">
      <c r="C130" s="7"/>
      <c r="D130" s="7"/>
      <c r="E130" s="7"/>
      <c r="F130" s="7"/>
      <c r="G130" s="7"/>
      <c r="H130" s="7"/>
      <c r="I130" s="7"/>
    </row>
    <row r="131" spans="2:9" x14ac:dyDescent="0.35">
      <c r="B131" t="s">
        <v>126</v>
      </c>
      <c r="C131" s="7" t="s">
        <v>99</v>
      </c>
      <c r="D131" s="7">
        <v>-51.018611111111163</v>
      </c>
      <c r="E131" s="7">
        <v>38.094444444444498</v>
      </c>
      <c r="F131" s="7">
        <v>-11.7430555555556</v>
      </c>
      <c r="G131" s="7">
        <v>39.116666666666703</v>
      </c>
      <c r="H131" s="7">
        <v>45.2372222222223</v>
      </c>
      <c r="I131" s="7">
        <v>47.6180555555556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87DBC-5711-47DB-91E8-5026BB59FA65}">
  <sheetPr>
    <tabColor theme="5" tint="0.79998168889431442"/>
  </sheetPr>
  <dimension ref="A1:L46"/>
  <sheetViews>
    <sheetView zoomScale="70" zoomScaleNormal="70" workbookViewId="0">
      <selection activeCell="B73" sqref="B73"/>
    </sheetView>
  </sheetViews>
  <sheetFormatPr baseColWidth="10" defaultRowHeight="14.5" x14ac:dyDescent="0.35"/>
  <cols>
    <col min="1" max="1" width="35.1796875" customWidth="1"/>
    <col min="2" max="2" width="26.54296875" customWidth="1"/>
    <col min="12" max="12" width="86.26953125" bestFit="1" customWidth="1"/>
  </cols>
  <sheetData>
    <row r="1" spans="1:12" s="23" customFormat="1" ht="21" x14ac:dyDescent="0.5">
      <c r="A1" s="22" t="s">
        <v>138</v>
      </c>
    </row>
    <row r="4" spans="1:12" s="23" customFormat="1" ht="18.5" x14ac:dyDescent="0.45">
      <c r="A4" s="24" t="s">
        <v>139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</row>
    <row r="6" spans="1:12" x14ac:dyDescent="0.35">
      <c r="A6" s="4" t="s">
        <v>376</v>
      </c>
      <c r="B6" s="26"/>
      <c r="C6" s="9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t="s">
        <v>120</v>
      </c>
      <c r="C7" t="s">
        <v>140</v>
      </c>
      <c r="D7" s="7">
        <v>52.4</v>
      </c>
      <c r="E7" s="7">
        <v>64.599999999999994</v>
      </c>
      <c r="F7" s="7">
        <v>80.5</v>
      </c>
      <c r="G7" s="7">
        <v>103.983228</v>
      </c>
      <c r="H7" s="7">
        <v>139.983228</v>
      </c>
      <c r="I7" s="7">
        <v>145.09822799999998</v>
      </c>
    </row>
    <row r="8" spans="1:12" x14ac:dyDescent="0.35">
      <c r="B8" t="s">
        <v>121</v>
      </c>
      <c r="C8" t="s">
        <v>140</v>
      </c>
      <c r="D8" s="7">
        <v>6.4</v>
      </c>
      <c r="E8" s="7">
        <v>10.6</v>
      </c>
      <c r="F8" s="7">
        <v>25</v>
      </c>
      <c r="G8" s="7">
        <v>40.798000000000002</v>
      </c>
      <c r="H8" s="7">
        <v>59.548000000000002</v>
      </c>
      <c r="I8" s="7">
        <v>70.244</v>
      </c>
    </row>
    <row r="9" spans="1:12" x14ac:dyDescent="0.35">
      <c r="B9" t="s">
        <v>71</v>
      </c>
      <c r="C9" t="s">
        <v>140</v>
      </c>
      <c r="D9" s="7">
        <v>45.2</v>
      </c>
      <c r="E9" s="7">
        <v>91</v>
      </c>
      <c r="F9" s="7">
        <v>149.9</v>
      </c>
      <c r="G9" s="7">
        <v>234.10699999999997</v>
      </c>
      <c r="H9" s="7">
        <v>300.178</v>
      </c>
      <c r="I9" s="7">
        <v>384.89800000000002</v>
      </c>
    </row>
    <row r="10" spans="1:12" x14ac:dyDescent="0.35">
      <c r="B10" t="s">
        <v>80</v>
      </c>
      <c r="C10" t="s">
        <v>140</v>
      </c>
      <c r="D10" s="7">
        <f t="shared" ref="D10:I10" si="0">SUM(D7:D9)</f>
        <v>104</v>
      </c>
      <c r="E10" s="7">
        <f t="shared" si="0"/>
        <v>166.2</v>
      </c>
      <c r="F10" s="7">
        <f t="shared" si="0"/>
        <v>255.4</v>
      </c>
      <c r="G10" s="7">
        <f t="shared" si="0"/>
        <v>378.88822799999997</v>
      </c>
      <c r="H10" s="7">
        <f t="shared" si="0"/>
        <v>499.709228</v>
      </c>
      <c r="I10" s="7">
        <f t="shared" si="0"/>
        <v>600.240228</v>
      </c>
    </row>
    <row r="12" spans="1:12" x14ac:dyDescent="0.35">
      <c r="A12" s="6" t="s">
        <v>108</v>
      </c>
      <c r="B12" s="29"/>
      <c r="D12" s="4">
        <v>2019</v>
      </c>
      <c r="E12" s="4">
        <v>2025</v>
      </c>
      <c r="F12" s="4">
        <v>2030</v>
      </c>
      <c r="G12" s="4">
        <v>2035</v>
      </c>
      <c r="H12" s="4">
        <v>2040</v>
      </c>
      <c r="I12" s="4">
        <v>2045</v>
      </c>
      <c r="J12" s="4">
        <v>2050</v>
      </c>
    </row>
    <row r="13" spans="1:12" x14ac:dyDescent="0.35">
      <c r="B13" t="s">
        <v>120</v>
      </c>
      <c r="C13" t="s">
        <v>140</v>
      </c>
      <c r="D13" s="7">
        <v>53</v>
      </c>
      <c r="E13" s="7"/>
      <c r="F13" s="7">
        <v>98</v>
      </c>
      <c r="G13" s="7"/>
      <c r="H13" s="7"/>
      <c r="I13" s="7">
        <v>180</v>
      </c>
    </row>
    <row r="14" spans="1:12" x14ac:dyDescent="0.35">
      <c r="B14" t="s">
        <v>121</v>
      </c>
      <c r="C14" t="s">
        <v>140</v>
      </c>
      <c r="D14" s="7">
        <v>8</v>
      </c>
      <c r="E14" s="7"/>
      <c r="F14" s="7">
        <v>28</v>
      </c>
      <c r="G14" s="7"/>
      <c r="H14" s="7"/>
      <c r="I14" s="7">
        <v>70</v>
      </c>
    </row>
    <row r="15" spans="1:12" x14ac:dyDescent="0.35">
      <c r="B15" t="s">
        <v>71</v>
      </c>
      <c r="C15" t="s">
        <v>140</v>
      </c>
      <c r="D15" s="7">
        <v>49</v>
      </c>
      <c r="E15" s="7"/>
      <c r="F15" s="7">
        <v>140</v>
      </c>
      <c r="G15" s="7"/>
      <c r="H15" s="7"/>
      <c r="I15" s="7">
        <v>230</v>
      </c>
    </row>
    <row r="16" spans="1:12" x14ac:dyDescent="0.35">
      <c r="B16" t="s">
        <v>80</v>
      </c>
      <c r="C16" t="s">
        <v>140</v>
      </c>
      <c r="D16" s="7">
        <f>SUM(D13:D15)</f>
        <v>110</v>
      </c>
      <c r="E16" s="7"/>
      <c r="F16" s="7">
        <f>SUM(F13:F15)</f>
        <v>266</v>
      </c>
      <c r="G16" s="7"/>
      <c r="H16" s="7"/>
      <c r="I16" s="7">
        <f>SUM(I13:I15)</f>
        <v>480</v>
      </c>
    </row>
    <row r="18" spans="1:10" x14ac:dyDescent="0.35">
      <c r="A18" s="8" t="s">
        <v>141</v>
      </c>
      <c r="B18" s="30"/>
      <c r="D18" s="4">
        <v>2019</v>
      </c>
      <c r="E18" s="4">
        <v>2025</v>
      </c>
      <c r="F18" s="4">
        <v>2030</v>
      </c>
      <c r="G18" s="4">
        <v>2035</v>
      </c>
      <c r="H18" s="4">
        <v>2040</v>
      </c>
      <c r="I18" s="4">
        <v>2045</v>
      </c>
      <c r="J18" s="4">
        <v>2050</v>
      </c>
    </row>
    <row r="19" spans="1:10" x14ac:dyDescent="0.35">
      <c r="B19" t="s">
        <v>120</v>
      </c>
      <c r="C19" t="s">
        <v>140</v>
      </c>
      <c r="D19" s="7">
        <v>53.2</v>
      </c>
      <c r="F19" s="7">
        <v>91.6</v>
      </c>
      <c r="G19" s="7">
        <v>102.4</v>
      </c>
      <c r="H19" s="7">
        <v>121.1</v>
      </c>
      <c r="I19" s="7">
        <v>123.6</v>
      </c>
    </row>
    <row r="20" spans="1:10" x14ac:dyDescent="0.35">
      <c r="B20" t="s">
        <v>121</v>
      </c>
      <c r="C20" t="s">
        <v>140</v>
      </c>
      <c r="D20" s="7">
        <v>7.5</v>
      </c>
      <c r="F20" s="7">
        <v>22.6</v>
      </c>
      <c r="G20" s="7">
        <v>35</v>
      </c>
      <c r="H20" s="7">
        <v>42.4</v>
      </c>
      <c r="I20" s="7">
        <v>50.3</v>
      </c>
    </row>
    <row r="21" spans="1:10" x14ac:dyDescent="0.35">
      <c r="B21" t="s">
        <v>71</v>
      </c>
      <c r="C21" t="s">
        <v>140</v>
      </c>
      <c r="D21" s="7">
        <v>47.7</v>
      </c>
      <c r="F21" s="7">
        <v>131.30000000000001</v>
      </c>
      <c r="G21" s="7">
        <v>191.3</v>
      </c>
      <c r="H21" s="7">
        <v>238.8</v>
      </c>
      <c r="I21" s="7">
        <v>260</v>
      </c>
    </row>
    <row r="22" spans="1:10" x14ac:dyDescent="0.35">
      <c r="B22" t="s">
        <v>80</v>
      </c>
      <c r="C22" t="s">
        <v>140</v>
      </c>
      <c r="D22" s="7">
        <f>SUM(D19:D21)</f>
        <v>108.4</v>
      </c>
      <c r="F22" s="7">
        <f>SUM(F19:F21)</f>
        <v>245.5</v>
      </c>
      <c r="G22" s="7">
        <f>SUM(G19:G21)</f>
        <v>328.70000000000005</v>
      </c>
      <c r="H22" s="7">
        <f>SUM(H19:H21)</f>
        <v>402.3</v>
      </c>
      <c r="I22" s="7">
        <f>SUM(I19:I21)</f>
        <v>433.9</v>
      </c>
    </row>
    <row r="24" spans="1:10" x14ac:dyDescent="0.35">
      <c r="A24" s="4" t="s">
        <v>51</v>
      </c>
      <c r="B24" s="30"/>
      <c r="D24" s="4">
        <v>2019</v>
      </c>
      <c r="E24" s="4">
        <v>2025</v>
      </c>
      <c r="F24" s="4">
        <v>2030</v>
      </c>
      <c r="G24" s="4">
        <v>2035</v>
      </c>
      <c r="H24" s="4">
        <v>2040</v>
      </c>
      <c r="I24" s="4">
        <v>2045</v>
      </c>
      <c r="J24" s="4">
        <v>2050</v>
      </c>
    </row>
    <row r="25" spans="1:10" x14ac:dyDescent="0.35">
      <c r="B25" t="s">
        <v>120</v>
      </c>
      <c r="C25" t="s">
        <v>140</v>
      </c>
      <c r="D25" s="7"/>
      <c r="E25" s="7"/>
      <c r="F25" s="7">
        <v>80</v>
      </c>
      <c r="G25" s="7"/>
      <c r="H25" s="7">
        <v>131.80000000000001</v>
      </c>
      <c r="J25" s="7">
        <v>155</v>
      </c>
    </row>
    <row r="26" spans="1:10" x14ac:dyDescent="0.35">
      <c r="B26" t="s">
        <v>121</v>
      </c>
      <c r="C26" t="s">
        <v>140</v>
      </c>
      <c r="D26" s="7"/>
      <c r="E26" s="7"/>
      <c r="F26" s="7">
        <v>20</v>
      </c>
      <c r="G26" s="7"/>
      <c r="H26" s="7">
        <v>40</v>
      </c>
      <c r="J26" s="7">
        <v>45</v>
      </c>
    </row>
    <row r="27" spans="1:10" x14ac:dyDescent="0.35">
      <c r="B27" t="s">
        <v>71</v>
      </c>
      <c r="C27" t="s">
        <v>140</v>
      </c>
      <c r="D27" s="7"/>
      <c r="E27" s="7"/>
      <c r="F27" s="7">
        <v>103.7</v>
      </c>
      <c r="G27" s="7"/>
      <c r="H27" s="7">
        <v>161.69999999999999</v>
      </c>
      <c r="J27" s="7">
        <v>289.5</v>
      </c>
    </row>
    <row r="28" spans="1:10" x14ac:dyDescent="0.35">
      <c r="B28" t="s">
        <v>80</v>
      </c>
      <c r="C28" t="s">
        <v>140</v>
      </c>
      <c r="D28" s="7"/>
      <c r="E28" s="7"/>
      <c r="F28" s="7">
        <f>SUM(F25:F27)</f>
        <v>203.7</v>
      </c>
      <c r="G28" s="7"/>
      <c r="H28" s="7">
        <f>SUM(H25:H27)</f>
        <v>333.5</v>
      </c>
      <c r="J28" s="7">
        <f>SUM(J25:J27)</f>
        <v>489.5</v>
      </c>
    </row>
    <row r="30" spans="1:10" x14ac:dyDescent="0.35">
      <c r="A30" s="4" t="s">
        <v>7</v>
      </c>
      <c r="B30" s="30"/>
      <c r="D30" s="4">
        <v>2015</v>
      </c>
      <c r="E30" s="4">
        <v>2025</v>
      </c>
      <c r="F30" s="4">
        <v>2030</v>
      </c>
      <c r="G30" s="4">
        <v>2035</v>
      </c>
      <c r="H30" s="4">
        <v>2040</v>
      </c>
      <c r="I30" s="4">
        <v>2045</v>
      </c>
      <c r="J30" s="4">
        <v>2050</v>
      </c>
    </row>
    <row r="31" spans="1:10" x14ac:dyDescent="0.35">
      <c r="B31" t="s">
        <v>120</v>
      </c>
      <c r="C31" t="s">
        <v>140</v>
      </c>
      <c r="D31" s="7">
        <v>39.232149999999997</v>
      </c>
      <c r="E31" s="7">
        <v>76.591139600000005</v>
      </c>
      <c r="F31" s="7">
        <v>131.00049910000001</v>
      </c>
      <c r="G31" s="7">
        <v>184.31245290000001</v>
      </c>
      <c r="H31" s="7">
        <v>212.98512450000001</v>
      </c>
      <c r="I31" s="7">
        <v>217.5153905</v>
      </c>
    </row>
    <row r="32" spans="1:10" x14ac:dyDescent="0.35">
      <c r="B32" t="s">
        <v>121</v>
      </c>
      <c r="C32" t="s">
        <v>140</v>
      </c>
      <c r="D32" s="7">
        <v>3.4471500000000002</v>
      </c>
      <c r="E32" s="7">
        <v>10.8213931</v>
      </c>
      <c r="F32" s="7">
        <v>15.5836694</v>
      </c>
      <c r="G32" s="7">
        <v>22.151800000000001</v>
      </c>
      <c r="H32" s="7">
        <v>27.255590999999999</v>
      </c>
      <c r="I32" s="7">
        <v>29.0913106</v>
      </c>
    </row>
    <row r="33" spans="1:10" x14ac:dyDescent="0.35">
      <c r="B33" t="s">
        <v>71</v>
      </c>
      <c r="C33" t="s">
        <v>140</v>
      </c>
      <c r="D33" s="7">
        <v>37.260899999999999</v>
      </c>
      <c r="E33" s="7">
        <v>98.900042200000001</v>
      </c>
      <c r="F33" s="7">
        <v>218.1595294</v>
      </c>
      <c r="G33" s="7">
        <v>316.19880490000003</v>
      </c>
      <c r="H33" s="7">
        <v>340.17146780000002</v>
      </c>
      <c r="I33" s="7">
        <v>329.2281327</v>
      </c>
    </row>
    <row r="34" spans="1:10" x14ac:dyDescent="0.35">
      <c r="B34" t="s">
        <v>80</v>
      </c>
      <c r="C34" t="s">
        <v>140</v>
      </c>
      <c r="D34" s="7">
        <v>79.940200000000004</v>
      </c>
      <c r="E34" s="7">
        <v>186.31257489999999</v>
      </c>
      <c r="F34" s="7">
        <v>364.74369799999999</v>
      </c>
      <c r="G34" s="7">
        <v>522.66305780000005</v>
      </c>
      <c r="H34" s="7">
        <v>580.41218319999996</v>
      </c>
      <c r="I34" s="7">
        <v>575.83483379999996</v>
      </c>
    </row>
    <row r="36" spans="1:10" x14ac:dyDescent="0.35">
      <c r="A36" s="4" t="s">
        <v>57</v>
      </c>
      <c r="B36" s="4"/>
      <c r="D36" s="4">
        <v>2015</v>
      </c>
      <c r="E36" s="4">
        <v>2025</v>
      </c>
      <c r="F36" s="4">
        <v>2030</v>
      </c>
      <c r="G36" s="4">
        <v>2035</v>
      </c>
      <c r="H36" s="4">
        <v>2040</v>
      </c>
      <c r="I36" s="4">
        <v>2045</v>
      </c>
      <c r="J36" s="4">
        <v>2050</v>
      </c>
    </row>
    <row r="37" spans="1:10" x14ac:dyDescent="0.35">
      <c r="B37" t="s">
        <v>120</v>
      </c>
      <c r="C37" t="s">
        <v>140</v>
      </c>
      <c r="D37" s="7">
        <v>41.285667807741</v>
      </c>
      <c r="E37" s="7">
        <v>87.867860992123994</v>
      </c>
      <c r="F37" s="7">
        <v>120.707775834861</v>
      </c>
      <c r="G37" s="7">
        <v>153.624931477763</v>
      </c>
      <c r="H37" s="7">
        <v>185.37062145056299</v>
      </c>
      <c r="I37" s="7">
        <v>216.36935043087001</v>
      </c>
    </row>
    <row r="38" spans="1:10" x14ac:dyDescent="0.35">
      <c r="B38" t="s">
        <v>121</v>
      </c>
      <c r="C38" t="s">
        <v>140</v>
      </c>
      <c r="D38" s="7">
        <v>3.278</v>
      </c>
      <c r="E38" s="7">
        <v>10.798</v>
      </c>
      <c r="F38" s="7">
        <v>25.839609995375</v>
      </c>
      <c r="G38" s="7">
        <v>41.164199253088</v>
      </c>
      <c r="H38" s="7">
        <v>57.813518730218</v>
      </c>
      <c r="I38" s="7">
        <v>74.874676511887998</v>
      </c>
    </row>
    <row r="39" spans="1:10" x14ac:dyDescent="0.35">
      <c r="B39" t="s">
        <v>71</v>
      </c>
      <c r="C39" t="s">
        <v>140</v>
      </c>
      <c r="D39" s="7">
        <v>40.390028000000001</v>
      </c>
      <c r="E39" s="7">
        <v>96.585409526828002</v>
      </c>
      <c r="F39" s="7">
        <v>172.02213431006601</v>
      </c>
      <c r="G39" s="7">
        <v>268.565740679638</v>
      </c>
      <c r="H39" s="7">
        <v>354.47473705840201</v>
      </c>
      <c r="I39" s="7">
        <v>456.30640107543701</v>
      </c>
    </row>
    <row r="40" spans="1:10" x14ac:dyDescent="0.35">
      <c r="B40" t="s">
        <v>80</v>
      </c>
      <c r="C40" t="s">
        <v>140</v>
      </c>
      <c r="D40" s="7">
        <v>84.953695807740999</v>
      </c>
      <c r="E40" s="7">
        <v>195.251270518952</v>
      </c>
      <c r="F40" s="7">
        <v>318.56952014030202</v>
      </c>
      <c r="G40" s="7">
        <v>463.35487141048901</v>
      </c>
      <c r="H40" s="7">
        <v>597.65887723918297</v>
      </c>
      <c r="I40" s="7">
        <v>747.55042801819502</v>
      </c>
    </row>
    <row r="42" spans="1:10" x14ac:dyDescent="0.35">
      <c r="A42" s="4" t="s">
        <v>22</v>
      </c>
      <c r="B42" s="4"/>
      <c r="D42" s="4">
        <v>2015</v>
      </c>
      <c r="E42" s="4">
        <v>2025</v>
      </c>
      <c r="F42" s="4">
        <v>2030</v>
      </c>
      <c r="G42" s="4">
        <v>2035</v>
      </c>
      <c r="H42" s="4">
        <v>2040</v>
      </c>
      <c r="I42" s="4">
        <v>2045</v>
      </c>
      <c r="J42" s="4">
        <v>2050</v>
      </c>
    </row>
    <row r="43" spans="1:10" x14ac:dyDescent="0.35">
      <c r="B43" t="s">
        <v>120</v>
      </c>
      <c r="C43" t="s">
        <v>140</v>
      </c>
      <c r="D43" s="7">
        <v>44.286000000000001</v>
      </c>
      <c r="E43" s="7">
        <v>67.814999999999998</v>
      </c>
      <c r="F43" s="7">
        <v>69.400999999999996</v>
      </c>
      <c r="G43" s="7">
        <v>70.77</v>
      </c>
      <c r="H43" s="7">
        <v>71.698999999999998</v>
      </c>
      <c r="I43" s="7">
        <v>74.212999999999994</v>
      </c>
    </row>
    <row r="44" spans="1:10" x14ac:dyDescent="0.35">
      <c r="B44" t="s">
        <v>121</v>
      </c>
      <c r="C44" t="s">
        <v>140</v>
      </c>
      <c r="D44" s="7">
        <v>0</v>
      </c>
      <c r="E44" s="7">
        <v>10.898</v>
      </c>
      <c r="F44" s="7">
        <v>20.248000000000001</v>
      </c>
      <c r="G44" s="7">
        <v>36.783000000000001</v>
      </c>
      <c r="H44" s="7">
        <v>46.622999999999998</v>
      </c>
      <c r="I44" s="7">
        <v>46.624000000000002</v>
      </c>
    </row>
    <row r="45" spans="1:10" x14ac:dyDescent="0.35">
      <c r="B45" t="s">
        <v>71</v>
      </c>
      <c r="C45" t="s">
        <v>140</v>
      </c>
      <c r="D45" s="7">
        <v>43.02</v>
      </c>
      <c r="E45" s="7">
        <v>67.701999999999998</v>
      </c>
      <c r="F45" s="7">
        <v>81.274000000000001</v>
      </c>
      <c r="G45" s="7">
        <v>125.205</v>
      </c>
      <c r="H45" s="7">
        <v>206.214</v>
      </c>
      <c r="I45" s="7">
        <v>278.93099999999998</v>
      </c>
    </row>
    <row r="46" spans="1:10" x14ac:dyDescent="0.35">
      <c r="B46" t="s">
        <v>80</v>
      </c>
      <c r="C46" t="s">
        <v>140</v>
      </c>
      <c r="D46" s="7">
        <v>87.306000000000012</v>
      </c>
      <c r="E46" s="7">
        <v>146.41499999999999</v>
      </c>
      <c r="F46" s="7">
        <v>170.923</v>
      </c>
      <c r="G46" s="7">
        <v>232.75700000000001</v>
      </c>
      <c r="H46" s="7">
        <v>324.53699999999998</v>
      </c>
      <c r="I46" s="7">
        <v>399.76799999999997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70033-6BA6-4B9E-A181-9F31FB1E2232}">
  <sheetPr>
    <tabColor theme="5" tint="0.79998168889431442"/>
  </sheetPr>
  <dimension ref="A1:L74"/>
  <sheetViews>
    <sheetView zoomScale="85" zoomScaleNormal="85" workbookViewId="0">
      <selection activeCell="B73" sqref="B73"/>
    </sheetView>
  </sheetViews>
  <sheetFormatPr baseColWidth="10" defaultRowHeight="14.5" x14ac:dyDescent="0.35"/>
  <cols>
    <col min="1" max="1" width="25.1796875" bestFit="1" customWidth="1"/>
    <col min="2" max="2" width="49.7265625" bestFit="1" customWidth="1"/>
    <col min="12" max="12" width="86.26953125" bestFit="1" customWidth="1"/>
  </cols>
  <sheetData>
    <row r="1" spans="1:12" s="23" customFormat="1" ht="21" x14ac:dyDescent="0.5">
      <c r="A1" s="22" t="s">
        <v>138</v>
      </c>
    </row>
    <row r="4" spans="1:12" s="23" customFormat="1" ht="18.5" x14ac:dyDescent="0.45">
      <c r="A4" s="123" t="s">
        <v>142</v>
      </c>
      <c r="B4" s="124"/>
      <c r="C4" s="25"/>
      <c r="D4" s="25"/>
      <c r="E4" s="25"/>
      <c r="F4" s="25"/>
      <c r="G4" s="25"/>
      <c r="H4" s="25"/>
      <c r="I4" s="25"/>
      <c r="J4" s="25"/>
      <c r="K4" s="25"/>
      <c r="L4" s="25"/>
    </row>
    <row r="6" spans="1:12" x14ac:dyDescent="0.35">
      <c r="A6" s="4" t="s">
        <v>376</v>
      </c>
      <c r="B6" s="26"/>
      <c r="C6" s="9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t="s">
        <v>114</v>
      </c>
      <c r="C7" t="s">
        <v>140</v>
      </c>
      <c r="D7" s="7">
        <v>9.5</v>
      </c>
      <c r="E7" s="7">
        <v>0</v>
      </c>
      <c r="F7" s="7">
        <v>0</v>
      </c>
      <c r="G7" s="7">
        <v>0</v>
      </c>
      <c r="H7" s="7">
        <v>0</v>
      </c>
      <c r="I7" s="7">
        <v>0</v>
      </c>
    </row>
    <row r="8" spans="1:12" x14ac:dyDescent="0.35">
      <c r="B8" t="s">
        <v>115</v>
      </c>
      <c r="C8" t="s">
        <v>140</v>
      </c>
      <c r="D8" s="7">
        <v>24.5</v>
      </c>
      <c r="E8" s="7">
        <v>10</v>
      </c>
      <c r="F8" s="7">
        <v>2.9</v>
      </c>
      <c r="G8" s="7">
        <v>0</v>
      </c>
      <c r="H8" s="7">
        <v>0</v>
      </c>
      <c r="I8" s="7">
        <v>0</v>
      </c>
    </row>
    <row r="9" spans="1:12" x14ac:dyDescent="0.35">
      <c r="B9" t="s">
        <v>116</v>
      </c>
      <c r="C9" t="s">
        <v>140</v>
      </c>
      <c r="D9" s="7">
        <v>19.7</v>
      </c>
      <c r="E9" s="7">
        <v>14.5</v>
      </c>
      <c r="F9" s="7">
        <v>3.2</v>
      </c>
      <c r="G9" s="7">
        <v>0.1</v>
      </c>
      <c r="H9" s="7">
        <v>0</v>
      </c>
      <c r="I9" s="7">
        <v>0</v>
      </c>
    </row>
    <row r="10" spans="1:12" x14ac:dyDescent="0.35">
      <c r="B10" t="s">
        <v>143</v>
      </c>
      <c r="C10" t="s">
        <v>140</v>
      </c>
      <c r="D10" s="7">
        <v>23.8</v>
      </c>
      <c r="E10" s="7">
        <v>26.9</v>
      </c>
      <c r="F10" s="7">
        <v>42.9</v>
      </c>
      <c r="G10" s="7">
        <v>55</v>
      </c>
      <c r="H10" s="7">
        <v>61</v>
      </c>
      <c r="I10" s="7">
        <v>71</v>
      </c>
    </row>
    <row r="11" spans="1:12" x14ac:dyDescent="0.35">
      <c r="B11" t="s">
        <v>123</v>
      </c>
      <c r="C11" t="s">
        <v>140</v>
      </c>
      <c r="D11" s="7">
        <v>5.6</v>
      </c>
      <c r="E11" s="7">
        <v>5.7</v>
      </c>
      <c r="F11" s="7">
        <v>5.7</v>
      </c>
      <c r="G11" s="7">
        <v>5.7</v>
      </c>
      <c r="H11" s="7">
        <v>5.7</v>
      </c>
      <c r="I11" s="7">
        <v>5.7</v>
      </c>
    </row>
    <row r="12" spans="1:12" x14ac:dyDescent="0.35">
      <c r="B12" t="s">
        <v>84</v>
      </c>
      <c r="C12" t="s">
        <v>140</v>
      </c>
      <c r="D12" s="7">
        <v>6.4</v>
      </c>
      <c r="E12" s="7">
        <v>5.0999999999999996</v>
      </c>
      <c r="F12" s="7">
        <v>4.2</v>
      </c>
      <c r="G12" s="7">
        <v>3</v>
      </c>
      <c r="H12" s="7">
        <v>1</v>
      </c>
      <c r="I12" s="7">
        <v>1</v>
      </c>
    </row>
    <row r="13" spans="1:12" x14ac:dyDescent="0.35">
      <c r="B13" t="s">
        <v>144</v>
      </c>
      <c r="C13" t="s">
        <v>140</v>
      </c>
      <c r="D13" s="7">
        <v>7.5</v>
      </c>
      <c r="E13" s="7">
        <v>7.5</v>
      </c>
      <c r="F13" s="7">
        <v>6.6</v>
      </c>
      <c r="G13" s="7">
        <v>5</v>
      </c>
      <c r="H13" s="7">
        <v>3</v>
      </c>
      <c r="I13" s="7">
        <v>2</v>
      </c>
    </row>
    <row r="14" spans="1:12" x14ac:dyDescent="0.35">
      <c r="B14" t="s">
        <v>80</v>
      </c>
      <c r="C14" t="s">
        <v>140</v>
      </c>
      <c r="D14" s="7">
        <f t="shared" ref="D14:I14" si="0">SUM(D7:D13)</f>
        <v>97</v>
      </c>
      <c r="E14" s="7">
        <f t="shared" si="0"/>
        <v>69.7</v>
      </c>
      <c r="F14" s="7">
        <f t="shared" si="0"/>
        <v>65.5</v>
      </c>
      <c r="G14" s="7">
        <f t="shared" si="0"/>
        <v>68.800000000000011</v>
      </c>
      <c r="H14" s="7">
        <f t="shared" si="0"/>
        <v>70.7</v>
      </c>
      <c r="I14" s="7">
        <f t="shared" si="0"/>
        <v>79.7</v>
      </c>
    </row>
    <row r="16" spans="1:12" x14ac:dyDescent="0.35">
      <c r="A16" s="6" t="s">
        <v>108</v>
      </c>
      <c r="B16" s="29"/>
      <c r="D16" s="4">
        <v>2019</v>
      </c>
      <c r="E16" s="4">
        <v>2025</v>
      </c>
      <c r="F16" s="4">
        <v>2030</v>
      </c>
      <c r="G16" s="4">
        <v>2035</v>
      </c>
      <c r="H16" s="4">
        <v>2040</v>
      </c>
      <c r="I16" s="4">
        <v>2045</v>
      </c>
      <c r="J16" s="4">
        <v>2050</v>
      </c>
    </row>
    <row r="17" spans="1:12" x14ac:dyDescent="0.35">
      <c r="B17" t="s">
        <v>114</v>
      </c>
      <c r="C17" t="s">
        <v>140</v>
      </c>
      <c r="D17" s="7">
        <v>10</v>
      </c>
      <c r="E17" s="7"/>
      <c r="F17" s="7">
        <v>0</v>
      </c>
      <c r="G17" s="7"/>
      <c r="H17" s="7"/>
      <c r="I17" s="7">
        <v>0</v>
      </c>
    </row>
    <row r="18" spans="1:12" x14ac:dyDescent="0.35">
      <c r="B18" t="s">
        <v>115</v>
      </c>
      <c r="C18" t="s">
        <v>140</v>
      </c>
      <c r="D18" s="7">
        <v>23</v>
      </c>
      <c r="E18" s="7"/>
      <c r="F18" s="7">
        <v>0</v>
      </c>
      <c r="G18" s="7"/>
      <c r="H18" s="7"/>
      <c r="I18" s="7">
        <v>0</v>
      </c>
    </row>
    <row r="19" spans="1:12" x14ac:dyDescent="0.35">
      <c r="B19" t="s">
        <v>116</v>
      </c>
      <c r="C19" t="s">
        <v>140</v>
      </c>
      <c r="D19" s="7">
        <v>21</v>
      </c>
      <c r="E19" s="7"/>
      <c r="F19" s="7">
        <v>0</v>
      </c>
      <c r="G19" s="7"/>
      <c r="H19" s="7"/>
      <c r="I19" s="7">
        <v>0</v>
      </c>
    </row>
    <row r="20" spans="1:12" x14ac:dyDescent="0.35">
      <c r="B20" t="s">
        <v>143</v>
      </c>
      <c r="C20" t="s">
        <v>140</v>
      </c>
      <c r="D20" s="7">
        <v>31</v>
      </c>
      <c r="E20" s="7"/>
      <c r="F20" s="7">
        <v>74</v>
      </c>
      <c r="G20" s="7"/>
      <c r="H20" s="7"/>
      <c r="I20" s="7">
        <v>88</v>
      </c>
    </row>
    <row r="21" spans="1:12" x14ac:dyDescent="0.35">
      <c r="B21" t="s">
        <v>123</v>
      </c>
      <c r="C21" t="s">
        <v>140</v>
      </c>
      <c r="D21" s="7">
        <v>6</v>
      </c>
      <c r="E21" s="7"/>
      <c r="F21" s="7">
        <v>6</v>
      </c>
      <c r="G21" s="7"/>
      <c r="H21" s="7"/>
      <c r="I21" s="7">
        <v>6</v>
      </c>
    </row>
    <row r="22" spans="1:12" x14ac:dyDescent="0.35">
      <c r="B22" t="s">
        <v>84</v>
      </c>
      <c r="C22" t="s">
        <v>140</v>
      </c>
      <c r="D22" s="7">
        <v>8</v>
      </c>
      <c r="E22" s="7"/>
      <c r="F22" s="7">
        <v>8</v>
      </c>
      <c r="G22" s="7"/>
      <c r="H22" s="7"/>
      <c r="I22" s="7">
        <v>2</v>
      </c>
    </row>
    <row r="23" spans="1:12" x14ac:dyDescent="0.35">
      <c r="B23" t="s">
        <v>144</v>
      </c>
      <c r="C23" t="s">
        <v>140</v>
      </c>
      <c r="D23" s="7">
        <v>9</v>
      </c>
      <c r="E23" s="7"/>
      <c r="F23" s="7">
        <v>9</v>
      </c>
      <c r="G23" s="7"/>
      <c r="H23" s="7"/>
      <c r="I23" s="7">
        <v>6</v>
      </c>
      <c r="L23" t="s">
        <v>128</v>
      </c>
    </row>
    <row r="24" spans="1:12" x14ac:dyDescent="0.35">
      <c r="B24" t="s">
        <v>80</v>
      </c>
      <c r="C24" t="s">
        <v>140</v>
      </c>
      <c r="D24" s="7">
        <f>SUM(D17:D23)</f>
        <v>108</v>
      </c>
      <c r="E24" s="7"/>
      <c r="F24" s="7">
        <f>SUM(F17:F23)</f>
        <v>97</v>
      </c>
      <c r="G24" s="7"/>
      <c r="H24" s="7"/>
      <c r="I24" s="7">
        <f>SUM(I17:I23)</f>
        <v>102</v>
      </c>
    </row>
    <row r="26" spans="1:12" x14ac:dyDescent="0.35">
      <c r="A26" s="8" t="s">
        <v>141</v>
      </c>
      <c r="B26" s="30"/>
      <c r="D26" s="4">
        <v>2019</v>
      </c>
      <c r="E26" s="4">
        <v>2025</v>
      </c>
      <c r="F26" s="4">
        <v>2030</v>
      </c>
      <c r="G26" s="4">
        <v>2035</v>
      </c>
      <c r="H26" s="4">
        <v>2040</v>
      </c>
      <c r="I26" s="4">
        <v>2045</v>
      </c>
      <c r="J26" s="4">
        <v>2050</v>
      </c>
    </row>
    <row r="27" spans="1:12" x14ac:dyDescent="0.35">
      <c r="B27" t="s">
        <v>114</v>
      </c>
      <c r="C27" t="s">
        <v>140</v>
      </c>
      <c r="D27" s="7">
        <v>8.1</v>
      </c>
      <c r="F27" s="7">
        <v>0</v>
      </c>
      <c r="G27" s="7">
        <v>0</v>
      </c>
      <c r="H27" s="7">
        <v>0</v>
      </c>
      <c r="I27" s="7">
        <v>0</v>
      </c>
    </row>
    <row r="28" spans="1:12" x14ac:dyDescent="0.35">
      <c r="B28" t="s">
        <v>115</v>
      </c>
      <c r="C28" t="s">
        <v>140</v>
      </c>
      <c r="D28" s="7">
        <v>22.5</v>
      </c>
      <c r="F28" s="7">
        <v>8</v>
      </c>
      <c r="G28" s="7">
        <v>3</v>
      </c>
      <c r="H28" s="7">
        <v>0</v>
      </c>
      <c r="I28" s="7">
        <v>0</v>
      </c>
    </row>
    <row r="29" spans="1:12" x14ac:dyDescent="0.35">
      <c r="B29" t="s">
        <v>116</v>
      </c>
      <c r="C29" t="s">
        <v>140</v>
      </c>
      <c r="D29" s="7">
        <v>21.1</v>
      </c>
      <c r="F29" s="7">
        <v>4.4000000000000004</v>
      </c>
      <c r="G29" s="7">
        <v>0</v>
      </c>
      <c r="H29" s="7">
        <v>0</v>
      </c>
      <c r="I29" s="7">
        <v>0</v>
      </c>
    </row>
    <row r="30" spans="1:12" x14ac:dyDescent="0.35">
      <c r="B30" t="s">
        <v>143</v>
      </c>
      <c r="C30" t="s">
        <v>140</v>
      </c>
      <c r="D30" s="7">
        <v>31.7</v>
      </c>
      <c r="F30" s="7">
        <v>47</v>
      </c>
      <c r="G30" s="7">
        <v>58.5</v>
      </c>
      <c r="H30" s="7">
        <v>59.6</v>
      </c>
      <c r="I30" s="7">
        <v>58.5</v>
      </c>
    </row>
    <row r="31" spans="1:12" x14ac:dyDescent="0.35">
      <c r="B31" t="s">
        <v>123</v>
      </c>
      <c r="C31" t="s">
        <v>140</v>
      </c>
      <c r="D31" s="7">
        <v>5.3</v>
      </c>
      <c r="F31" s="7">
        <v>5.3</v>
      </c>
      <c r="G31" s="7">
        <v>5.3</v>
      </c>
      <c r="H31" s="7">
        <v>5.3</v>
      </c>
      <c r="I31" s="7">
        <v>5.3</v>
      </c>
    </row>
    <row r="32" spans="1:12" x14ac:dyDescent="0.35">
      <c r="B32" t="s">
        <v>84</v>
      </c>
      <c r="C32" t="s">
        <v>140</v>
      </c>
      <c r="D32" s="7">
        <v>7.6</v>
      </c>
      <c r="F32" s="7">
        <v>1.5</v>
      </c>
      <c r="G32" s="7">
        <v>1.3</v>
      </c>
      <c r="H32" s="7">
        <v>1.3</v>
      </c>
      <c r="I32" s="7">
        <v>1.1000000000000001</v>
      </c>
    </row>
    <row r="33" spans="1:12" x14ac:dyDescent="0.35">
      <c r="B33" t="s">
        <v>144</v>
      </c>
      <c r="C33" t="s">
        <v>140</v>
      </c>
      <c r="D33" s="7">
        <v>8</v>
      </c>
      <c r="F33" s="7">
        <v>8</v>
      </c>
      <c r="G33" s="7">
        <v>8</v>
      </c>
      <c r="H33" s="7">
        <v>8</v>
      </c>
      <c r="I33" s="7">
        <v>8</v>
      </c>
      <c r="L33" t="s">
        <v>133</v>
      </c>
    </row>
    <row r="34" spans="1:12" x14ac:dyDescent="0.35">
      <c r="B34" t="s">
        <v>80</v>
      </c>
      <c r="C34" t="s">
        <v>140</v>
      </c>
      <c r="D34" s="7">
        <f>SUM(D27:D33)</f>
        <v>104.3</v>
      </c>
      <c r="F34" s="7">
        <f>SUM(F27:F33)</f>
        <v>74.2</v>
      </c>
      <c r="G34" s="7">
        <f>SUM(G27:G33)</f>
        <v>76.099999999999994</v>
      </c>
      <c r="H34" s="7">
        <f>SUM(H27:H33)</f>
        <v>74.2</v>
      </c>
      <c r="I34" s="7">
        <f>SUM(I27:I33)</f>
        <v>72.899999999999991</v>
      </c>
    </row>
    <row r="36" spans="1:12" x14ac:dyDescent="0.35">
      <c r="A36" s="4" t="s">
        <v>51</v>
      </c>
      <c r="B36" s="30"/>
      <c r="D36" s="4">
        <v>2019</v>
      </c>
      <c r="E36" s="4">
        <v>2025</v>
      </c>
      <c r="F36" s="4">
        <v>2030</v>
      </c>
      <c r="G36" s="4">
        <v>2035</v>
      </c>
      <c r="H36" s="4">
        <v>2040</v>
      </c>
      <c r="I36" s="4">
        <v>2045</v>
      </c>
      <c r="J36" s="4">
        <v>2050</v>
      </c>
    </row>
    <row r="37" spans="1:12" x14ac:dyDescent="0.35">
      <c r="B37" t="s">
        <v>114</v>
      </c>
      <c r="C37" t="s">
        <v>140</v>
      </c>
      <c r="D37" s="7"/>
      <c r="E37" s="7"/>
      <c r="F37" s="7">
        <v>0</v>
      </c>
      <c r="G37" s="7"/>
      <c r="H37" s="7">
        <v>0</v>
      </c>
      <c r="J37" s="7">
        <v>0</v>
      </c>
    </row>
    <row r="38" spans="1:12" x14ac:dyDescent="0.35">
      <c r="B38" t="s">
        <v>115</v>
      </c>
      <c r="C38" t="s">
        <v>140</v>
      </c>
      <c r="D38" s="7"/>
      <c r="E38" s="7"/>
      <c r="F38" s="7">
        <v>8</v>
      </c>
      <c r="G38" s="7"/>
      <c r="H38" s="7">
        <v>0</v>
      </c>
      <c r="J38" s="7">
        <v>0</v>
      </c>
    </row>
    <row r="39" spans="1:12" x14ac:dyDescent="0.35">
      <c r="B39" t="s">
        <v>116</v>
      </c>
      <c r="C39" t="s">
        <v>140</v>
      </c>
      <c r="D39" s="7"/>
      <c r="E39" s="7"/>
      <c r="F39" s="7">
        <v>9.5</v>
      </c>
      <c r="G39" s="7"/>
      <c r="H39" s="7"/>
      <c r="J39" s="7"/>
    </row>
    <row r="40" spans="1:12" x14ac:dyDescent="0.35">
      <c r="B40" t="s">
        <v>143</v>
      </c>
      <c r="C40" t="s">
        <v>140</v>
      </c>
      <c r="D40" s="7"/>
      <c r="E40" s="7"/>
      <c r="F40" s="7">
        <v>30.8</v>
      </c>
      <c r="G40" s="7"/>
      <c r="H40" s="7">
        <v>61.8</v>
      </c>
      <c r="J40" s="7">
        <v>67.599999999999994</v>
      </c>
    </row>
    <row r="41" spans="1:12" x14ac:dyDescent="0.35">
      <c r="B41" t="s">
        <v>123</v>
      </c>
      <c r="C41" t="s">
        <v>140</v>
      </c>
      <c r="D41" s="7"/>
      <c r="E41" s="7"/>
      <c r="F41" s="7">
        <v>5.2</v>
      </c>
      <c r="G41" s="7"/>
      <c r="H41" s="7">
        <v>5.2</v>
      </c>
      <c r="J41" s="7">
        <v>5.2</v>
      </c>
    </row>
    <row r="42" spans="1:12" x14ac:dyDescent="0.35">
      <c r="B42" t="s">
        <v>84</v>
      </c>
      <c r="C42" t="s">
        <v>140</v>
      </c>
      <c r="D42" s="7"/>
      <c r="E42" s="7"/>
      <c r="F42" s="7">
        <v>3.7</v>
      </c>
      <c r="G42" s="7"/>
      <c r="H42" s="7">
        <v>3.6</v>
      </c>
      <c r="J42" s="7">
        <v>3.5</v>
      </c>
    </row>
    <row r="43" spans="1:12" x14ac:dyDescent="0.35">
      <c r="B43" t="s">
        <v>144</v>
      </c>
      <c r="C43" t="s">
        <v>140</v>
      </c>
      <c r="D43" s="7"/>
      <c r="E43" s="7"/>
      <c r="F43" s="7">
        <v>8.8000000000000007</v>
      </c>
      <c r="G43" s="7"/>
      <c r="H43" s="7">
        <v>5</v>
      </c>
      <c r="J43" s="7">
        <v>0.8</v>
      </c>
    </row>
    <row r="44" spans="1:12" x14ac:dyDescent="0.35">
      <c r="B44" t="s">
        <v>80</v>
      </c>
      <c r="C44" t="s">
        <v>140</v>
      </c>
      <c r="D44" s="7"/>
      <c r="E44" s="7"/>
      <c r="F44" s="7">
        <f>SUM(F37:F43)</f>
        <v>66</v>
      </c>
      <c r="G44" s="7"/>
      <c r="H44" s="7">
        <f>SUM(H37:H43)</f>
        <v>75.599999999999994</v>
      </c>
      <c r="J44" s="7">
        <f>SUM(J37:J43)</f>
        <v>77.099999999999994</v>
      </c>
    </row>
    <row r="46" spans="1:12" x14ac:dyDescent="0.35">
      <c r="A46" s="4" t="s">
        <v>7</v>
      </c>
      <c r="B46" s="30"/>
      <c r="D46" s="4">
        <v>2015</v>
      </c>
      <c r="E46" s="4">
        <v>2025</v>
      </c>
      <c r="F46" s="4">
        <v>2030</v>
      </c>
      <c r="G46" s="4">
        <v>2035</v>
      </c>
      <c r="H46" s="4">
        <v>2040</v>
      </c>
      <c r="I46" s="4">
        <v>2045</v>
      </c>
      <c r="J46" s="4">
        <v>2050</v>
      </c>
    </row>
    <row r="47" spans="1:12" x14ac:dyDescent="0.35">
      <c r="B47" t="s">
        <v>114</v>
      </c>
      <c r="C47" t="s">
        <v>140</v>
      </c>
      <c r="D47" s="7">
        <v>10.8</v>
      </c>
      <c r="E47" s="7">
        <v>1E-3</v>
      </c>
      <c r="F47" s="7">
        <v>8.652E-4</v>
      </c>
      <c r="G47" s="7">
        <v>7.1540000000000004E-4</v>
      </c>
      <c r="H47" s="7">
        <v>5.4799999999999998E-4</v>
      </c>
      <c r="I47" s="7">
        <v>3.8699999999999997E-4</v>
      </c>
    </row>
    <row r="48" spans="1:12" x14ac:dyDescent="0.35">
      <c r="B48" t="s">
        <v>115</v>
      </c>
      <c r="C48" t="s">
        <v>140</v>
      </c>
      <c r="D48" s="7">
        <v>47.962681199999999</v>
      </c>
      <c r="E48" s="7">
        <v>12.245414200000001</v>
      </c>
      <c r="F48" s="7">
        <v>3.9858999999999997E-3</v>
      </c>
      <c r="G48" s="7">
        <v>3.496E-3</v>
      </c>
      <c r="H48" s="7">
        <v>2.6982999999999998E-3</v>
      </c>
      <c r="I48" s="7">
        <v>1.9118E-3</v>
      </c>
      <c r="L48" s="21" t="s">
        <v>135</v>
      </c>
    </row>
    <row r="49" spans="1:12" x14ac:dyDescent="0.35">
      <c r="B49" t="s">
        <v>116</v>
      </c>
      <c r="C49" t="s">
        <v>140</v>
      </c>
      <c r="D49" s="7"/>
      <c r="E49" s="7"/>
      <c r="F49" s="7"/>
      <c r="G49" s="7"/>
      <c r="H49" s="7"/>
      <c r="I49" s="7"/>
      <c r="L49" t="s">
        <v>95</v>
      </c>
    </row>
    <row r="50" spans="1:12" x14ac:dyDescent="0.35">
      <c r="B50" t="s">
        <v>143</v>
      </c>
      <c r="C50" t="s">
        <v>140</v>
      </c>
      <c r="D50" s="7">
        <v>42.804152000000002</v>
      </c>
      <c r="E50" s="7">
        <v>61.568074799999998</v>
      </c>
      <c r="F50" s="7">
        <v>42.911426200000001</v>
      </c>
      <c r="G50" s="7">
        <v>37.953257600000001</v>
      </c>
      <c r="H50" s="7">
        <v>42.326332000000001</v>
      </c>
      <c r="I50" s="7">
        <v>42.775172099999999</v>
      </c>
    </row>
    <row r="51" spans="1:12" x14ac:dyDescent="0.35">
      <c r="B51" t="s">
        <v>123</v>
      </c>
      <c r="C51" t="s">
        <v>140</v>
      </c>
      <c r="D51" s="7">
        <v>10.0444765</v>
      </c>
      <c r="E51" s="7">
        <v>10.8001945</v>
      </c>
      <c r="F51" s="7">
        <v>11.657818300000001</v>
      </c>
      <c r="G51" s="7">
        <v>12.17665</v>
      </c>
      <c r="H51" s="7">
        <v>12.17665</v>
      </c>
      <c r="I51" s="7">
        <v>11.833768900000001</v>
      </c>
    </row>
    <row r="52" spans="1:12" x14ac:dyDescent="0.35">
      <c r="B52" t="s">
        <v>84</v>
      </c>
      <c r="C52" t="s">
        <v>140</v>
      </c>
      <c r="D52" s="7">
        <v>3.2061294999999999</v>
      </c>
      <c r="E52" s="7">
        <v>1.3847944999999999</v>
      </c>
      <c r="F52" s="7">
        <v>0.5124107</v>
      </c>
      <c r="G52" s="7">
        <v>7.4711799999999995E-2</v>
      </c>
      <c r="H52" s="7">
        <v>7.4711799999999995E-2</v>
      </c>
      <c r="I52" s="7">
        <v>7.3335399999999995E-2</v>
      </c>
    </row>
    <row r="53" spans="1:12" x14ac:dyDescent="0.35">
      <c r="B53" t="s">
        <v>144</v>
      </c>
      <c r="C53" t="s">
        <v>140</v>
      </c>
      <c r="D53" s="7">
        <v>6.6276000000000002</v>
      </c>
      <c r="E53" s="7">
        <v>7.6519518</v>
      </c>
      <c r="F53" s="7">
        <v>7.2936385000000001</v>
      </c>
      <c r="G53" s="7">
        <v>6.6849486000000002</v>
      </c>
      <c r="H53" s="7">
        <v>5.7221707000000004</v>
      </c>
      <c r="I53" s="7">
        <v>4.3770452000000004</v>
      </c>
    </row>
    <row r="54" spans="1:12" x14ac:dyDescent="0.35">
      <c r="B54" t="s">
        <v>80</v>
      </c>
      <c r="C54" t="s">
        <v>140</v>
      </c>
      <c r="D54" s="7">
        <v>121.4450392</v>
      </c>
      <c r="E54" s="7">
        <v>93.651429800000003</v>
      </c>
      <c r="F54" s="7">
        <v>62.380144800000004</v>
      </c>
      <c r="G54" s="7">
        <v>56.8937794</v>
      </c>
      <c r="H54" s="7">
        <v>60.303110799999999</v>
      </c>
      <c r="I54" s="7">
        <v>59.061620400000002</v>
      </c>
    </row>
    <row r="56" spans="1:12" x14ac:dyDescent="0.35">
      <c r="A56" s="4" t="s">
        <v>57</v>
      </c>
      <c r="B56" s="4"/>
      <c r="D56" s="4">
        <v>2015</v>
      </c>
      <c r="E56" s="4">
        <v>2025</v>
      </c>
      <c r="F56" s="4">
        <v>2030</v>
      </c>
      <c r="G56" s="4">
        <v>2035</v>
      </c>
      <c r="H56" s="4">
        <v>2040</v>
      </c>
      <c r="I56" s="4">
        <v>2045</v>
      </c>
      <c r="J56" s="4">
        <v>2050</v>
      </c>
    </row>
    <row r="57" spans="1:12" x14ac:dyDescent="0.35">
      <c r="B57" t="s">
        <v>114</v>
      </c>
      <c r="C57" t="s">
        <v>140</v>
      </c>
      <c r="D57" s="7">
        <v>11.012539344097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12" x14ac:dyDescent="0.35">
      <c r="B58" t="s">
        <v>115</v>
      </c>
      <c r="C58" t="s">
        <v>140</v>
      </c>
      <c r="D58" s="7">
        <v>27.79</v>
      </c>
      <c r="E58" s="7">
        <v>17.670000000000002</v>
      </c>
      <c r="F58" s="7">
        <v>0</v>
      </c>
      <c r="G58" s="7">
        <v>0</v>
      </c>
      <c r="H58" s="7">
        <v>0</v>
      </c>
      <c r="I58" s="7">
        <v>0</v>
      </c>
    </row>
    <row r="59" spans="1:12" x14ac:dyDescent="0.35">
      <c r="B59" t="s">
        <v>116</v>
      </c>
      <c r="C59" t="s">
        <v>140</v>
      </c>
      <c r="D59" s="7">
        <v>21.13</v>
      </c>
      <c r="E59" s="7">
        <v>15.72</v>
      </c>
      <c r="F59" s="7">
        <v>0</v>
      </c>
      <c r="G59" s="7">
        <v>0</v>
      </c>
      <c r="H59" s="7">
        <v>0</v>
      </c>
      <c r="I59" s="7">
        <v>0</v>
      </c>
    </row>
    <row r="60" spans="1:12" x14ac:dyDescent="0.35">
      <c r="B60" t="s">
        <v>143</v>
      </c>
      <c r="C60" t="s">
        <v>140</v>
      </c>
      <c r="D60" s="7">
        <v>30.730563339119001</v>
      </c>
      <c r="E60" s="7">
        <v>46.394077162735002</v>
      </c>
      <c r="F60" s="7">
        <v>105.829580860763</v>
      </c>
      <c r="G60" s="7">
        <v>148.816130330541</v>
      </c>
      <c r="H60" s="7">
        <v>162.12927574165701</v>
      </c>
      <c r="I60" s="7">
        <v>181.22407384346201</v>
      </c>
    </row>
    <row r="61" spans="1:12" x14ac:dyDescent="0.35">
      <c r="B61" t="s">
        <v>123</v>
      </c>
      <c r="C61" t="s">
        <v>140</v>
      </c>
      <c r="D61" s="7">
        <v>4.6920000000000002</v>
      </c>
      <c r="E61" s="7">
        <v>4.6920000000000002</v>
      </c>
      <c r="F61" s="7">
        <v>4.6920000000000002</v>
      </c>
      <c r="G61" s="7">
        <v>4.6920000000000002</v>
      </c>
      <c r="H61" s="7">
        <v>4.6920000000000002</v>
      </c>
      <c r="I61" s="7">
        <v>4.6920000000000002</v>
      </c>
    </row>
    <row r="62" spans="1:12" x14ac:dyDescent="0.35">
      <c r="B62" t="s">
        <v>84</v>
      </c>
      <c r="C62" t="s">
        <v>140</v>
      </c>
      <c r="D62" s="7">
        <v>4.2</v>
      </c>
      <c r="E62" s="7">
        <v>1.24</v>
      </c>
      <c r="F62" s="7">
        <v>0.08</v>
      </c>
      <c r="G62" s="7">
        <v>0.08</v>
      </c>
      <c r="H62" s="7">
        <v>0.08</v>
      </c>
      <c r="I62" s="7">
        <v>0.08</v>
      </c>
    </row>
    <row r="63" spans="1:12" x14ac:dyDescent="0.35">
      <c r="B63" t="s">
        <v>144</v>
      </c>
      <c r="C63" t="s">
        <v>140</v>
      </c>
      <c r="D63" s="7">
        <v>7.173</v>
      </c>
      <c r="E63" s="7">
        <v>4.6393932585790001</v>
      </c>
      <c r="F63" s="7">
        <v>1.4093218232810001</v>
      </c>
      <c r="G63" s="7">
        <v>0.46610227311399999</v>
      </c>
      <c r="H63" s="7">
        <v>1.2067969854359999</v>
      </c>
      <c r="I63" s="7">
        <v>1.289425262378</v>
      </c>
    </row>
    <row r="64" spans="1:12" x14ac:dyDescent="0.35">
      <c r="B64" t="s">
        <v>80</v>
      </c>
      <c r="C64" t="s">
        <v>140</v>
      </c>
      <c r="D64" s="7">
        <v>106.72810268321599</v>
      </c>
      <c r="E64" s="7">
        <v>90.35547042131401</v>
      </c>
      <c r="F64" s="7">
        <v>112.010902684044</v>
      </c>
      <c r="G64" s="7">
        <v>154.05423260365501</v>
      </c>
      <c r="H64" s="7">
        <v>168.108072727093</v>
      </c>
      <c r="I64" s="7">
        <v>187.28549910583999</v>
      </c>
    </row>
    <row r="66" spans="1:10" x14ac:dyDescent="0.35">
      <c r="A66" s="4" t="s">
        <v>22</v>
      </c>
      <c r="B66" s="4"/>
      <c r="D66" s="4">
        <v>2015</v>
      </c>
      <c r="E66" s="4">
        <v>2025</v>
      </c>
      <c r="F66" s="4">
        <v>2030</v>
      </c>
      <c r="G66" s="4">
        <v>2035</v>
      </c>
      <c r="H66" s="4">
        <v>2040</v>
      </c>
      <c r="I66" s="4">
        <v>2045</v>
      </c>
      <c r="J66" s="4">
        <v>2050</v>
      </c>
    </row>
    <row r="67" spans="1:10" x14ac:dyDescent="0.35">
      <c r="B67" t="s">
        <v>114</v>
      </c>
      <c r="C67" t="s">
        <v>140</v>
      </c>
      <c r="D67" s="7">
        <v>11.411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</row>
    <row r="68" spans="1:10" x14ac:dyDescent="0.35">
      <c r="B68" t="s">
        <v>115</v>
      </c>
      <c r="C68" t="s">
        <v>140</v>
      </c>
      <c r="D68" s="7">
        <v>28.132000000000001</v>
      </c>
      <c r="E68" s="7">
        <v>20.986000000000001</v>
      </c>
      <c r="F68" s="7">
        <v>14.535</v>
      </c>
      <c r="G68" s="7">
        <v>7.9210000000000003</v>
      </c>
      <c r="H68" s="7">
        <v>0</v>
      </c>
      <c r="I68" s="7">
        <v>0</v>
      </c>
    </row>
    <row r="69" spans="1:10" x14ac:dyDescent="0.35">
      <c r="B69" t="s">
        <v>116</v>
      </c>
      <c r="C69" t="s">
        <v>140</v>
      </c>
      <c r="D69" s="7">
        <v>21.876000000000001</v>
      </c>
      <c r="E69" s="7">
        <v>16.678999999999998</v>
      </c>
      <c r="F69" s="7">
        <v>12.86</v>
      </c>
      <c r="G69" s="7">
        <v>4.8360000000000003</v>
      </c>
      <c r="H69" s="7">
        <v>0</v>
      </c>
      <c r="I69" s="7">
        <v>0</v>
      </c>
    </row>
    <row r="70" spans="1:10" x14ac:dyDescent="0.35">
      <c r="B70" t="s">
        <v>143</v>
      </c>
      <c r="C70" t="s">
        <v>140</v>
      </c>
      <c r="D70" s="7">
        <v>29.887</v>
      </c>
      <c r="E70" s="7">
        <v>31.045000000000002</v>
      </c>
      <c r="F70" s="7">
        <v>37.667000000000002</v>
      </c>
      <c r="G70" s="7">
        <v>65.543000000000006</v>
      </c>
      <c r="H70" s="7">
        <v>71.731999999999999</v>
      </c>
      <c r="I70" s="7">
        <v>84.665999999999997</v>
      </c>
    </row>
    <row r="71" spans="1:10" x14ac:dyDescent="0.35">
      <c r="B71" t="s">
        <v>123</v>
      </c>
      <c r="C71" t="s">
        <v>140</v>
      </c>
      <c r="D71" s="7">
        <v>11.698</v>
      </c>
      <c r="E71" s="7">
        <v>11.994999999999999</v>
      </c>
      <c r="F71" s="7">
        <v>12.23</v>
      </c>
      <c r="G71" s="7">
        <v>12.247</v>
      </c>
      <c r="H71" s="7">
        <v>12.263999999999999</v>
      </c>
      <c r="I71" s="7">
        <v>12.289</v>
      </c>
    </row>
    <row r="72" spans="1:10" x14ac:dyDescent="0.35">
      <c r="B72" t="s">
        <v>84</v>
      </c>
      <c r="C72" t="s">
        <v>140</v>
      </c>
      <c r="D72" s="7">
        <v>4.0199999999999996</v>
      </c>
      <c r="E72" s="7">
        <v>2.839</v>
      </c>
      <c r="F72" s="7">
        <v>3.0329999999999999</v>
      </c>
      <c r="G72" s="7">
        <v>3.3010000000000002</v>
      </c>
      <c r="H72" s="7">
        <v>4.6879999999999997</v>
      </c>
      <c r="I72" s="7">
        <v>7.3120000000000003</v>
      </c>
    </row>
    <row r="73" spans="1:10" x14ac:dyDescent="0.35">
      <c r="B73" t="s">
        <v>144</v>
      </c>
      <c r="C73" t="s">
        <v>140</v>
      </c>
      <c r="D73" s="7">
        <v>11.54</v>
      </c>
      <c r="E73" s="7">
        <v>10.869</v>
      </c>
      <c r="F73" s="7">
        <v>10.069000000000001</v>
      </c>
      <c r="G73" s="7">
        <v>9.9949999999999992</v>
      </c>
      <c r="H73" s="7">
        <v>11.135999999999999</v>
      </c>
      <c r="I73" s="7">
        <v>8.952</v>
      </c>
    </row>
    <row r="74" spans="1:10" x14ac:dyDescent="0.35">
      <c r="B74" t="s">
        <v>80</v>
      </c>
      <c r="C74" t="s">
        <v>140</v>
      </c>
      <c r="D74" s="7">
        <v>118.56399999999999</v>
      </c>
      <c r="E74" s="7">
        <v>94.412999999999997</v>
      </c>
      <c r="F74" s="7">
        <v>90.394000000000005</v>
      </c>
      <c r="G74" s="7">
        <v>103.843</v>
      </c>
      <c r="H74" s="7">
        <v>99.82</v>
      </c>
      <c r="I74" s="7">
        <v>113.21899999999999</v>
      </c>
    </row>
  </sheetData>
  <mergeCells count="1">
    <mergeCell ref="A4:B4"/>
  </mergeCells>
  <pageMargins left="0.7" right="0.7" top="0.78740157499999996" bottom="0.78740157499999996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B703F0-D00D-4F6E-996C-052C57A8E682}">
  <sheetPr>
    <tabColor theme="5" tint="0.79998168889431442"/>
  </sheetPr>
  <dimension ref="A1:L38"/>
  <sheetViews>
    <sheetView zoomScale="70" zoomScaleNormal="70" workbookViewId="0">
      <selection activeCell="B73" sqref="B73"/>
    </sheetView>
  </sheetViews>
  <sheetFormatPr baseColWidth="10" defaultRowHeight="14.5" x14ac:dyDescent="0.35"/>
  <cols>
    <col min="1" max="1" width="37.453125" customWidth="1"/>
    <col min="2" max="2" width="15.453125" customWidth="1"/>
    <col min="12" max="12" width="37.453125" bestFit="1" customWidth="1"/>
  </cols>
  <sheetData>
    <row r="1" spans="1:12" s="23" customFormat="1" ht="21" x14ac:dyDescent="0.5">
      <c r="A1" s="22" t="s">
        <v>39</v>
      </c>
    </row>
    <row r="3" spans="1:12" s="23" customFormat="1" ht="18.5" x14ac:dyDescent="0.45">
      <c r="A3" s="32" t="s">
        <v>145</v>
      </c>
      <c r="B3" s="24"/>
      <c r="C3" s="25"/>
      <c r="D3" s="25"/>
      <c r="E3" s="25"/>
      <c r="F3" s="25"/>
      <c r="G3" s="25"/>
      <c r="H3" s="25"/>
      <c r="I3" s="25"/>
      <c r="J3" s="25"/>
      <c r="K3" s="25"/>
      <c r="L3" s="25"/>
    </row>
    <row r="5" spans="1:12" x14ac:dyDescent="0.35">
      <c r="A5" s="4" t="s">
        <v>376</v>
      </c>
      <c r="B5" s="26"/>
      <c r="C5" s="9"/>
      <c r="D5" s="4">
        <v>2020</v>
      </c>
      <c r="E5" s="4">
        <v>2025</v>
      </c>
      <c r="F5" s="4">
        <v>2030</v>
      </c>
      <c r="G5" s="4">
        <v>2035</v>
      </c>
      <c r="H5" s="4">
        <v>2040</v>
      </c>
      <c r="I5" s="4">
        <v>2045</v>
      </c>
      <c r="J5" s="4">
        <v>2050</v>
      </c>
      <c r="L5" s="4" t="s">
        <v>2</v>
      </c>
    </row>
    <row r="6" spans="1:12" x14ac:dyDescent="0.35">
      <c r="B6" t="s">
        <v>120</v>
      </c>
      <c r="C6" t="s">
        <v>146</v>
      </c>
      <c r="D6">
        <v>1782</v>
      </c>
      <c r="E6">
        <v>1922</v>
      </c>
      <c r="F6">
        <v>1932</v>
      </c>
      <c r="G6">
        <v>1984</v>
      </c>
      <c r="H6">
        <v>2050</v>
      </c>
      <c r="I6">
        <v>2150</v>
      </c>
      <c r="L6" t="s">
        <v>147</v>
      </c>
    </row>
    <row r="7" spans="1:12" x14ac:dyDescent="0.35">
      <c r="B7" t="s">
        <v>121</v>
      </c>
      <c r="C7" t="s">
        <v>146</v>
      </c>
      <c r="D7">
        <v>3500</v>
      </c>
      <c r="E7">
        <v>3650</v>
      </c>
      <c r="F7">
        <v>3800</v>
      </c>
      <c r="G7">
        <v>3800</v>
      </c>
      <c r="H7">
        <v>3800</v>
      </c>
      <c r="I7">
        <v>3725</v>
      </c>
    </row>
    <row r="8" spans="1:12" x14ac:dyDescent="0.35">
      <c r="B8" t="s">
        <v>71</v>
      </c>
      <c r="C8" t="s">
        <v>146</v>
      </c>
      <c r="D8">
        <v>955</v>
      </c>
      <c r="E8">
        <v>956</v>
      </c>
      <c r="F8">
        <v>957</v>
      </c>
      <c r="G8">
        <v>958</v>
      </c>
      <c r="H8">
        <v>958</v>
      </c>
      <c r="I8">
        <v>959</v>
      </c>
    </row>
    <row r="10" spans="1:12" x14ac:dyDescent="0.35">
      <c r="A10" s="6" t="s">
        <v>108</v>
      </c>
      <c r="B10" s="29"/>
      <c r="D10" s="4">
        <v>2019</v>
      </c>
      <c r="E10" s="4">
        <v>2025</v>
      </c>
      <c r="F10" s="4">
        <v>2030</v>
      </c>
      <c r="G10" s="4">
        <v>2035</v>
      </c>
      <c r="H10" s="4">
        <v>2040</v>
      </c>
      <c r="I10" s="4">
        <v>2045</v>
      </c>
      <c r="J10" s="4">
        <v>2050</v>
      </c>
    </row>
    <row r="11" spans="1:12" x14ac:dyDescent="0.35">
      <c r="B11" t="s">
        <v>120</v>
      </c>
      <c r="C11" t="s">
        <v>146</v>
      </c>
      <c r="D11" s="7">
        <v>1905.6603773584907</v>
      </c>
      <c r="E11" s="7"/>
      <c r="F11" s="7">
        <v>2122.4489795918366</v>
      </c>
      <c r="G11" s="7"/>
      <c r="H11" s="7"/>
      <c r="I11" s="7">
        <v>2444.4444444444443</v>
      </c>
    </row>
    <row r="12" spans="1:12" x14ac:dyDescent="0.35">
      <c r="B12" t="s">
        <v>121</v>
      </c>
      <c r="C12" t="s">
        <v>146</v>
      </c>
      <c r="D12" s="7">
        <v>3092.5</v>
      </c>
      <c r="E12" s="7"/>
      <c r="F12" s="7">
        <v>3785.7142857142858</v>
      </c>
      <c r="G12" s="7"/>
      <c r="H12" s="7"/>
      <c r="I12" s="7">
        <v>4171.4285714285716</v>
      </c>
    </row>
    <row r="13" spans="1:12" x14ac:dyDescent="0.35">
      <c r="B13" t="s">
        <v>71</v>
      </c>
      <c r="C13" t="s">
        <v>146</v>
      </c>
      <c r="D13" s="7">
        <v>1032.6530612244899</v>
      </c>
      <c r="E13" s="7"/>
      <c r="F13" s="7">
        <v>978.57142857142856</v>
      </c>
      <c r="G13" s="7"/>
      <c r="H13" s="7"/>
      <c r="I13" s="7">
        <v>1043.4782608695652</v>
      </c>
    </row>
    <row r="15" spans="1:12" x14ac:dyDescent="0.35">
      <c r="A15" s="8" t="s">
        <v>141</v>
      </c>
      <c r="B15" s="30"/>
      <c r="D15" s="4">
        <v>2019</v>
      </c>
      <c r="E15" s="4">
        <v>2025</v>
      </c>
      <c r="F15" s="4">
        <v>2030</v>
      </c>
      <c r="G15" s="4">
        <v>2035</v>
      </c>
      <c r="H15" s="4">
        <v>2040</v>
      </c>
      <c r="I15" s="4">
        <v>2045</v>
      </c>
      <c r="J15" s="4">
        <v>2050</v>
      </c>
    </row>
    <row r="16" spans="1:12" x14ac:dyDescent="0.35">
      <c r="B16" t="s">
        <v>120</v>
      </c>
      <c r="C16" t="s">
        <v>146</v>
      </c>
      <c r="D16" s="7">
        <v>1864.6616541353383</v>
      </c>
      <c r="F16" s="7">
        <v>2361.3537117903929</v>
      </c>
      <c r="G16" s="7">
        <v>2372.0703125</v>
      </c>
      <c r="H16" s="7">
        <v>2422.7910817506195</v>
      </c>
      <c r="I16" s="7">
        <v>2453.8834951456311</v>
      </c>
      <c r="L16" t="s">
        <v>148</v>
      </c>
    </row>
    <row r="17" spans="1:10" x14ac:dyDescent="0.35">
      <c r="B17" t="s">
        <v>121</v>
      </c>
      <c r="C17" t="s">
        <v>146</v>
      </c>
      <c r="D17" s="7">
        <v>3253.3333333333335</v>
      </c>
      <c r="F17" s="7">
        <v>4119.4690265486724</v>
      </c>
      <c r="G17" s="7">
        <v>3991.4285714285716</v>
      </c>
      <c r="H17" s="7">
        <v>3955.1886792452833</v>
      </c>
      <c r="I17" s="7">
        <v>3948.3101391650102</v>
      </c>
    </row>
    <row r="18" spans="1:10" x14ac:dyDescent="0.35">
      <c r="B18" t="s">
        <v>71</v>
      </c>
      <c r="C18" t="s">
        <v>146</v>
      </c>
      <c r="D18" s="7">
        <v>972.74633123689716</v>
      </c>
      <c r="F18" s="7">
        <v>936.02437166793595</v>
      </c>
      <c r="G18" s="7">
        <v>917.40721380031357</v>
      </c>
      <c r="H18" s="7">
        <v>914.99162479061977</v>
      </c>
      <c r="I18" s="7">
        <v>908.10810810810813</v>
      </c>
    </row>
    <row r="20" spans="1:10" x14ac:dyDescent="0.35">
      <c r="A20" s="4" t="s">
        <v>51</v>
      </c>
      <c r="B20" s="30"/>
      <c r="D20" s="4">
        <v>2019</v>
      </c>
      <c r="E20" s="4">
        <v>2025</v>
      </c>
      <c r="F20" s="4">
        <v>2030</v>
      </c>
      <c r="G20" s="4">
        <v>2035</v>
      </c>
      <c r="H20" s="4">
        <v>2040</v>
      </c>
      <c r="I20" s="4">
        <v>2045</v>
      </c>
      <c r="J20" s="4">
        <v>2050</v>
      </c>
    </row>
    <row r="21" spans="1:10" x14ac:dyDescent="0.35">
      <c r="B21" t="s">
        <v>120</v>
      </c>
      <c r="C21" t="s">
        <v>146</v>
      </c>
      <c r="F21">
        <v>2550</v>
      </c>
      <c r="H21">
        <v>2766</v>
      </c>
      <c r="J21">
        <v>2667</v>
      </c>
    </row>
    <row r="22" spans="1:10" x14ac:dyDescent="0.35">
      <c r="B22" t="s">
        <v>121</v>
      </c>
      <c r="C22" t="s">
        <v>146</v>
      </c>
      <c r="F22">
        <v>4220</v>
      </c>
      <c r="H22">
        <v>4310</v>
      </c>
      <c r="J22">
        <v>4360</v>
      </c>
    </row>
    <row r="23" spans="1:10" x14ac:dyDescent="0.35">
      <c r="B23" t="s">
        <v>71</v>
      </c>
      <c r="C23" t="s">
        <v>146</v>
      </c>
      <c r="F23">
        <v>943</v>
      </c>
      <c r="H23">
        <v>935</v>
      </c>
      <c r="J23">
        <v>925</v>
      </c>
    </row>
    <row r="25" spans="1:10" x14ac:dyDescent="0.35">
      <c r="A25" s="4" t="s">
        <v>7</v>
      </c>
      <c r="B25" s="30"/>
      <c r="D25" s="4">
        <v>2015</v>
      </c>
      <c r="E25" s="4">
        <v>2025</v>
      </c>
      <c r="F25" s="4">
        <v>2030</v>
      </c>
      <c r="G25" s="4">
        <v>2035</v>
      </c>
      <c r="H25" s="4">
        <v>2040</v>
      </c>
      <c r="I25" s="4">
        <v>2045</v>
      </c>
      <c r="J25" s="4">
        <v>2050</v>
      </c>
    </row>
    <row r="26" spans="1:10" x14ac:dyDescent="0.35">
      <c r="B26" t="s">
        <v>120</v>
      </c>
      <c r="C26" t="s">
        <v>146</v>
      </c>
      <c r="D26" s="7">
        <v>1663.455723034411</v>
      </c>
      <c r="E26" s="7">
        <v>2243.2247357354699</v>
      </c>
      <c r="F26" s="7">
        <v>2381.37303062806</v>
      </c>
      <c r="G26" s="7">
        <v>2591.7696235416302</v>
      </c>
      <c r="H26" s="7">
        <v>2665.87618996942</v>
      </c>
      <c r="I26" s="7">
        <v>2674.2022141595899</v>
      </c>
    </row>
    <row r="27" spans="1:10" x14ac:dyDescent="0.35">
      <c r="B27" t="s">
        <v>121</v>
      </c>
      <c r="C27" t="s">
        <v>146</v>
      </c>
      <c r="D27" s="7">
        <v>4075.871049675497</v>
      </c>
      <c r="E27" s="7">
        <v>4000.1627270460499</v>
      </c>
      <c r="F27" s="7">
        <v>3965.0250080952601</v>
      </c>
      <c r="G27" s="7">
        <v>3931.8613185183799</v>
      </c>
      <c r="H27" s="7">
        <v>3925.84793173465</v>
      </c>
      <c r="I27" s="7">
        <v>3909.9829272655002</v>
      </c>
    </row>
    <row r="28" spans="1:10" x14ac:dyDescent="0.35">
      <c r="B28" t="s">
        <v>71</v>
      </c>
      <c r="C28" t="s">
        <v>146</v>
      </c>
      <c r="D28" s="7">
        <v>950.4601338131929</v>
      </c>
      <c r="E28" s="7">
        <v>1002.19904433749</v>
      </c>
      <c r="F28" s="7">
        <v>963.93196768806604</v>
      </c>
      <c r="G28" s="7">
        <v>952.22371284806798</v>
      </c>
      <c r="H28" s="7">
        <v>975.76574782521095</v>
      </c>
      <c r="I28" s="7">
        <v>998.59960519508002</v>
      </c>
    </row>
    <row r="30" spans="1:10" x14ac:dyDescent="0.35">
      <c r="A30" s="4" t="s">
        <v>57</v>
      </c>
      <c r="B30" s="4"/>
      <c r="D30" s="4">
        <v>2015</v>
      </c>
      <c r="E30" s="4">
        <v>2025</v>
      </c>
      <c r="F30" s="4">
        <v>2030</v>
      </c>
      <c r="G30" s="4">
        <v>2035</v>
      </c>
      <c r="H30" s="4">
        <v>2040</v>
      </c>
      <c r="I30" s="4">
        <v>2045</v>
      </c>
      <c r="J30" s="4">
        <v>2050</v>
      </c>
    </row>
    <row r="31" spans="1:10" x14ac:dyDescent="0.35">
      <c r="B31" t="s">
        <v>120</v>
      </c>
      <c r="C31" t="s">
        <v>146</v>
      </c>
      <c r="D31" s="7">
        <v>1715.9374659967821</v>
      </c>
      <c r="E31" s="7">
        <v>2023.8024038839401</v>
      </c>
      <c r="F31" s="7">
        <v>2147.5922533329699</v>
      </c>
      <c r="G31" s="7">
        <v>2269.7507113321099</v>
      </c>
      <c r="H31" s="7">
        <v>2389.7250644873102</v>
      </c>
      <c r="I31" s="7">
        <v>2506.48503505709</v>
      </c>
    </row>
    <row r="32" spans="1:10" x14ac:dyDescent="0.35">
      <c r="B32" t="s">
        <v>121</v>
      </c>
      <c r="C32" t="s">
        <v>146</v>
      </c>
      <c r="D32" s="7">
        <v>2532.015649786455</v>
      </c>
      <c r="E32" s="7">
        <v>4247.9596314132204</v>
      </c>
      <c r="F32" s="7">
        <v>4406.6731355612901</v>
      </c>
      <c r="G32" s="7">
        <v>4553.0103609616599</v>
      </c>
      <c r="H32" s="7">
        <v>4688.2329592288097</v>
      </c>
      <c r="I32" s="7">
        <v>4813.7098307566603</v>
      </c>
    </row>
    <row r="33" spans="1:10" x14ac:dyDescent="0.35">
      <c r="B33" t="s">
        <v>71</v>
      </c>
      <c r="C33" t="s">
        <v>146</v>
      </c>
      <c r="D33" s="7">
        <v>951.80909753268804</v>
      </c>
      <c r="E33" s="7">
        <v>1047.0875797437</v>
      </c>
      <c r="F33" s="7">
        <v>1043.6960424894201</v>
      </c>
      <c r="G33" s="7">
        <v>1038.7348378614399</v>
      </c>
      <c r="H33" s="7">
        <v>1035.13711314086</v>
      </c>
      <c r="I33" s="7">
        <v>1036.0277151182099</v>
      </c>
    </row>
    <row r="35" spans="1:10" x14ac:dyDescent="0.35">
      <c r="A35" s="4" t="s">
        <v>22</v>
      </c>
      <c r="B35" s="4"/>
      <c r="D35" s="4">
        <v>2015</v>
      </c>
      <c r="E35" s="4">
        <v>2025</v>
      </c>
      <c r="F35" s="4">
        <v>2030</v>
      </c>
      <c r="G35" s="4">
        <v>2035</v>
      </c>
      <c r="H35" s="4">
        <v>2040</v>
      </c>
      <c r="I35" s="4">
        <v>2045</v>
      </c>
      <c r="J35" s="4">
        <v>2050</v>
      </c>
    </row>
    <row r="36" spans="1:10" x14ac:dyDescent="0.35">
      <c r="B36" t="s">
        <v>120</v>
      </c>
      <c r="C36" t="s">
        <v>146</v>
      </c>
      <c r="D36" s="7">
        <v>1780.723278487809</v>
      </c>
      <c r="E36" s="7">
        <v>2247.2822302506002</v>
      </c>
      <c r="F36" s="7">
        <v>2455.2840256864702</v>
      </c>
      <c r="G36" s="7">
        <v>2433.53665237938</v>
      </c>
      <c r="H36" s="7">
        <v>2450.7509015312498</v>
      </c>
      <c r="I36" s="7">
        <v>2428.2021568548198</v>
      </c>
    </row>
    <row r="37" spans="1:10" x14ac:dyDescent="0.35">
      <c r="B37" t="s">
        <v>121</v>
      </c>
      <c r="C37" t="s">
        <v>146</v>
      </c>
      <c r="D37" s="7"/>
      <c r="E37" s="7">
        <v>3908.9231459391099</v>
      </c>
      <c r="F37" s="7">
        <v>3950.9663505860699</v>
      </c>
      <c r="G37" s="7">
        <v>3952.8375124982199</v>
      </c>
      <c r="H37" s="7">
        <v>3860.3621960548799</v>
      </c>
      <c r="I37" s="7">
        <v>3860.2972717913499</v>
      </c>
    </row>
    <row r="38" spans="1:10" x14ac:dyDescent="0.35">
      <c r="B38" t="s">
        <v>71</v>
      </c>
      <c r="C38" t="s">
        <v>146</v>
      </c>
      <c r="D38" s="7">
        <v>896.85030218503005</v>
      </c>
      <c r="E38" s="7">
        <v>1094.48186332917</v>
      </c>
      <c r="F38" s="7">
        <v>1168.8615738804001</v>
      </c>
      <c r="G38" s="7">
        <v>1202.09744907241</v>
      </c>
      <c r="H38" s="7">
        <v>1137.5345784260801</v>
      </c>
      <c r="I38" s="7">
        <v>1091.43579515284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A028D-3534-44FE-AAAC-DC742AF8283B}">
  <sheetPr>
    <tabColor theme="5" tint="0.79998168889431442"/>
  </sheetPr>
  <dimension ref="A1:L116"/>
  <sheetViews>
    <sheetView zoomScale="70" zoomScaleNormal="70" workbookViewId="0">
      <selection activeCell="B73" sqref="B73"/>
    </sheetView>
  </sheetViews>
  <sheetFormatPr baseColWidth="10" defaultRowHeight="14.5" x14ac:dyDescent="0.35"/>
  <cols>
    <col min="1" max="1" width="33.81640625" customWidth="1"/>
    <col min="2" max="2" width="32.81640625" bestFit="1" customWidth="1"/>
    <col min="12" max="12" width="81.81640625" bestFit="1" customWidth="1"/>
  </cols>
  <sheetData>
    <row r="1" spans="1:12" s="23" customFormat="1" ht="21" x14ac:dyDescent="0.5">
      <c r="A1" s="22" t="s">
        <v>105</v>
      </c>
    </row>
    <row r="4" spans="1:12" s="23" customFormat="1" ht="18.5" x14ac:dyDescent="0.45">
      <c r="A4" s="24" t="s">
        <v>139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</row>
    <row r="6" spans="1:12" x14ac:dyDescent="0.35">
      <c r="A6" s="4" t="s">
        <v>376</v>
      </c>
      <c r="B6" s="26"/>
      <c r="C6" s="9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s="9" t="s">
        <v>115</v>
      </c>
      <c r="C7" t="s">
        <v>99</v>
      </c>
      <c r="D7" s="7">
        <v>28.5</v>
      </c>
      <c r="E7" s="7">
        <v>14.7</v>
      </c>
      <c r="F7" s="7">
        <v>4.0383210610095501</v>
      </c>
      <c r="G7" s="7">
        <v>0</v>
      </c>
      <c r="H7" s="7">
        <v>0</v>
      </c>
      <c r="I7" s="7">
        <v>0</v>
      </c>
    </row>
    <row r="8" spans="1:12" x14ac:dyDescent="0.35">
      <c r="B8" s="9" t="s">
        <v>116</v>
      </c>
      <c r="C8" t="s">
        <v>99</v>
      </c>
      <c r="D8" s="7">
        <v>9</v>
      </c>
      <c r="E8" s="7">
        <v>4.4000000000000004</v>
      </c>
      <c r="F8" s="7">
        <v>1.7999999999999998</v>
      </c>
      <c r="G8" s="7">
        <v>0</v>
      </c>
      <c r="H8" s="7">
        <v>0</v>
      </c>
      <c r="I8" s="7">
        <v>0</v>
      </c>
    </row>
    <row r="9" spans="1:12" x14ac:dyDescent="0.35">
      <c r="B9" s="9" t="s">
        <v>12</v>
      </c>
      <c r="C9" t="s">
        <v>99</v>
      </c>
      <c r="D9" s="7">
        <v>51</v>
      </c>
      <c r="E9" s="7">
        <v>73</v>
      </c>
      <c r="F9" s="7">
        <v>65.501678391056018</v>
      </c>
      <c r="G9" s="7">
        <v>54</v>
      </c>
      <c r="H9" s="7">
        <v>26</v>
      </c>
      <c r="I9" s="7">
        <v>0</v>
      </c>
    </row>
    <row r="10" spans="1:12" x14ac:dyDescent="0.35">
      <c r="B10" s="9" t="s">
        <v>118</v>
      </c>
      <c r="C10" t="s">
        <v>99</v>
      </c>
      <c r="D10" s="7">
        <v>0</v>
      </c>
      <c r="E10" s="7">
        <v>0</v>
      </c>
      <c r="F10" s="7">
        <v>5.3109468965721049</v>
      </c>
      <c r="G10" s="7">
        <v>9</v>
      </c>
      <c r="H10" s="7">
        <v>26</v>
      </c>
      <c r="I10" s="7">
        <v>46</v>
      </c>
    </row>
    <row r="11" spans="1:12" x14ac:dyDescent="0.35">
      <c r="B11" s="9" t="s">
        <v>144</v>
      </c>
      <c r="C11" t="s">
        <v>99</v>
      </c>
      <c r="D11" s="7">
        <v>10.1</v>
      </c>
      <c r="E11" s="7">
        <v>10.1</v>
      </c>
      <c r="F11" s="7">
        <v>11.463870929240668</v>
      </c>
      <c r="G11" s="7">
        <v>11</v>
      </c>
      <c r="H11" s="7">
        <v>12</v>
      </c>
      <c r="I11" s="7">
        <v>11</v>
      </c>
    </row>
    <row r="12" spans="1:12" x14ac:dyDescent="0.35">
      <c r="B12" s="33" t="s">
        <v>149</v>
      </c>
      <c r="C12" t="s">
        <v>99</v>
      </c>
      <c r="D12" s="7">
        <v>10.5</v>
      </c>
      <c r="E12" s="7">
        <v>13.4</v>
      </c>
      <c r="F12" s="7">
        <v>12.958289002041907</v>
      </c>
      <c r="G12" s="7">
        <v>16</v>
      </c>
      <c r="H12" s="7">
        <v>11</v>
      </c>
      <c r="I12" s="7">
        <v>4</v>
      </c>
    </row>
    <row r="13" spans="1:12" x14ac:dyDescent="0.35">
      <c r="B13" s="33" t="s">
        <v>150</v>
      </c>
      <c r="C13" t="s">
        <v>99</v>
      </c>
      <c r="D13" s="7">
        <v>12.3</v>
      </c>
      <c r="E13" s="7">
        <v>13.2</v>
      </c>
      <c r="F13" s="7">
        <v>10.23310678234561</v>
      </c>
      <c r="G13" s="7">
        <v>6</v>
      </c>
      <c r="H13" s="7">
        <v>3</v>
      </c>
      <c r="I13" s="7">
        <v>3</v>
      </c>
    </row>
    <row r="14" spans="1:12" x14ac:dyDescent="0.35">
      <c r="B14" s="33" t="s">
        <v>151</v>
      </c>
      <c r="C14" t="s">
        <v>99</v>
      </c>
      <c r="D14" s="7">
        <v>0</v>
      </c>
      <c r="E14" s="7">
        <v>3</v>
      </c>
      <c r="F14" s="7">
        <v>13.846</v>
      </c>
      <c r="G14" s="7">
        <v>29</v>
      </c>
      <c r="H14" s="7">
        <v>41</v>
      </c>
      <c r="I14" s="7">
        <v>45</v>
      </c>
    </row>
    <row r="15" spans="1:12" x14ac:dyDescent="0.35">
      <c r="B15" s="34" t="s">
        <v>152</v>
      </c>
      <c r="C15" t="s">
        <v>99</v>
      </c>
      <c r="D15" s="7">
        <v>0.3</v>
      </c>
      <c r="E15" s="7">
        <v>1.8</v>
      </c>
      <c r="F15" s="7">
        <v>3.2437999999999994</v>
      </c>
      <c r="G15" s="7">
        <v>6</v>
      </c>
      <c r="H15" s="7">
        <v>9</v>
      </c>
      <c r="I15" s="7">
        <v>11</v>
      </c>
    </row>
    <row r="16" spans="1:12" x14ac:dyDescent="0.35">
      <c r="B16" s="33" t="s">
        <v>153</v>
      </c>
      <c r="C16" t="s">
        <v>99</v>
      </c>
      <c r="D16" s="7">
        <v>0</v>
      </c>
      <c r="E16" s="7">
        <v>0.3</v>
      </c>
      <c r="F16" s="7">
        <v>5.5840000000000005</v>
      </c>
      <c r="G16" s="7">
        <v>9</v>
      </c>
      <c r="H16" s="7">
        <v>12</v>
      </c>
      <c r="I16" s="7">
        <v>13</v>
      </c>
    </row>
    <row r="17" spans="1:10" x14ac:dyDescent="0.35">
      <c r="B17" s="33" t="s">
        <v>154</v>
      </c>
      <c r="C17" t="s">
        <v>99</v>
      </c>
      <c r="D17" s="7">
        <v>1.3</v>
      </c>
      <c r="E17" s="7">
        <v>2.7</v>
      </c>
      <c r="F17" s="7">
        <v>9.85</v>
      </c>
      <c r="G17" s="7">
        <v>13</v>
      </c>
      <c r="H17" s="7">
        <v>16</v>
      </c>
      <c r="I17" s="7">
        <v>18</v>
      </c>
    </row>
    <row r="18" spans="1:10" x14ac:dyDescent="0.35">
      <c r="B18" s="33" t="s">
        <v>155</v>
      </c>
      <c r="C18" t="s">
        <v>99</v>
      </c>
      <c r="D18" s="7">
        <v>0</v>
      </c>
      <c r="E18" s="7">
        <v>1.1000000000000001</v>
      </c>
      <c r="F18" s="7">
        <v>4.95</v>
      </c>
      <c r="G18" s="7">
        <v>7</v>
      </c>
      <c r="H18" s="7">
        <v>10</v>
      </c>
      <c r="I18" s="7">
        <v>12</v>
      </c>
    </row>
    <row r="19" spans="1:10" x14ac:dyDescent="0.35">
      <c r="B19" s="33" t="s">
        <v>156</v>
      </c>
      <c r="C19" t="s">
        <v>99</v>
      </c>
      <c r="D19" s="7">
        <v>1.6</v>
      </c>
      <c r="E19" s="7">
        <v>1.1000000000000001</v>
      </c>
      <c r="F19" s="7">
        <v>0.67113088580245095</v>
      </c>
      <c r="G19" s="7">
        <v>1</v>
      </c>
      <c r="H19" s="7">
        <v>0</v>
      </c>
      <c r="I19" s="7">
        <v>0</v>
      </c>
    </row>
    <row r="20" spans="1:10" x14ac:dyDescent="0.35">
      <c r="B20" s="33" t="s">
        <v>80</v>
      </c>
      <c r="C20" t="s">
        <v>99</v>
      </c>
      <c r="D20" s="7">
        <f t="shared" ref="D20:I20" si="0">SUM(D7:D19)</f>
        <v>124.59999999999998</v>
      </c>
      <c r="E20" s="7">
        <f t="shared" si="0"/>
        <v>138.79999999999998</v>
      </c>
      <c r="F20" s="7">
        <f t="shared" si="0"/>
        <v>149.45114394806831</v>
      </c>
      <c r="G20" s="7">
        <f t="shared" si="0"/>
        <v>161</v>
      </c>
      <c r="H20" s="7">
        <f t="shared" si="0"/>
        <v>166</v>
      </c>
      <c r="I20" s="7">
        <f t="shared" si="0"/>
        <v>163</v>
      </c>
    </row>
    <row r="22" spans="1:10" x14ac:dyDescent="0.35">
      <c r="A22" s="6" t="s">
        <v>108</v>
      </c>
      <c r="B22" s="29"/>
      <c r="D22" s="4">
        <v>2020</v>
      </c>
      <c r="E22" s="4">
        <v>2025</v>
      </c>
      <c r="F22" s="4">
        <v>2030</v>
      </c>
      <c r="G22" s="4">
        <v>2035</v>
      </c>
      <c r="H22" s="4">
        <v>2040</v>
      </c>
      <c r="I22" s="4">
        <v>2045</v>
      </c>
      <c r="J22" s="4">
        <v>2050</v>
      </c>
    </row>
    <row r="23" spans="1:10" x14ac:dyDescent="0.35">
      <c r="B23" s="9" t="s">
        <v>115</v>
      </c>
      <c r="C23" t="s">
        <v>99</v>
      </c>
      <c r="D23" s="7">
        <v>25</v>
      </c>
      <c r="E23" s="7"/>
      <c r="F23" s="7">
        <v>0</v>
      </c>
      <c r="G23" s="7"/>
      <c r="H23" s="7"/>
      <c r="I23" s="7">
        <v>0</v>
      </c>
    </row>
    <row r="24" spans="1:10" x14ac:dyDescent="0.35">
      <c r="B24" s="9" t="s">
        <v>116</v>
      </c>
      <c r="C24" t="s">
        <v>99</v>
      </c>
      <c r="D24" s="7">
        <v>8</v>
      </c>
      <c r="E24" s="7"/>
      <c r="F24" s="7">
        <v>0</v>
      </c>
      <c r="G24" s="7"/>
      <c r="H24" s="7"/>
      <c r="I24" s="7">
        <v>0</v>
      </c>
    </row>
    <row r="25" spans="1:10" x14ac:dyDescent="0.35">
      <c r="B25" s="9" t="s">
        <v>12</v>
      </c>
      <c r="C25" t="s">
        <v>99</v>
      </c>
      <c r="D25" s="7">
        <v>50</v>
      </c>
      <c r="E25" s="7"/>
      <c r="F25" s="7">
        <v>72</v>
      </c>
      <c r="G25" s="7"/>
      <c r="H25" s="7"/>
      <c r="I25" s="7">
        <v>0</v>
      </c>
    </row>
    <row r="26" spans="1:10" x14ac:dyDescent="0.35">
      <c r="B26" s="9" t="s">
        <v>118</v>
      </c>
      <c r="C26" t="s">
        <v>99</v>
      </c>
      <c r="D26" s="7">
        <v>0</v>
      </c>
      <c r="E26" s="7"/>
      <c r="F26" s="7"/>
      <c r="G26" s="7"/>
      <c r="H26" s="7"/>
      <c r="I26" s="7">
        <v>28</v>
      </c>
    </row>
    <row r="27" spans="1:10" x14ac:dyDescent="0.35">
      <c r="B27" s="9" t="s">
        <v>144</v>
      </c>
      <c r="C27" t="s">
        <v>99</v>
      </c>
      <c r="D27" s="120">
        <v>20</v>
      </c>
      <c r="E27" s="14"/>
      <c r="F27" s="120">
        <v>37</v>
      </c>
      <c r="G27" s="14"/>
      <c r="H27" s="14"/>
      <c r="I27" s="120">
        <v>53</v>
      </c>
    </row>
    <row r="28" spans="1:10" x14ac:dyDescent="0.35">
      <c r="B28" s="33" t="s">
        <v>149</v>
      </c>
      <c r="C28" t="s">
        <v>99</v>
      </c>
      <c r="D28" s="120"/>
      <c r="E28" s="14"/>
      <c r="F28" s="120"/>
      <c r="G28" s="14"/>
      <c r="H28" s="14"/>
      <c r="I28" s="120"/>
    </row>
    <row r="29" spans="1:10" x14ac:dyDescent="0.35">
      <c r="B29" s="33" t="s">
        <v>157</v>
      </c>
      <c r="C29" t="s">
        <v>99</v>
      </c>
      <c r="D29" s="7">
        <v>7</v>
      </c>
      <c r="E29" s="7"/>
      <c r="F29" s="7">
        <v>13</v>
      </c>
      <c r="G29" s="7"/>
      <c r="H29" s="7"/>
      <c r="I29" s="7">
        <v>4</v>
      </c>
    </row>
    <row r="30" spans="1:10" x14ac:dyDescent="0.35">
      <c r="B30" s="33" t="s">
        <v>151</v>
      </c>
      <c r="C30" t="s">
        <v>99</v>
      </c>
      <c r="D30" s="7">
        <v>1</v>
      </c>
      <c r="E30" s="7"/>
      <c r="F30" s="7">
        <v>16</v>
      </c>
      <c r="G30" s="7"/>
      <c r="H30" s="7"/>
      <c r="I30" s="7">
        <v>39</v>
      </c>
    </row>
    <row r="31" spans="1:10" x14ac:dyDescent="0.35">
      <c r="B31" s="34" t="s">
        <v>152</v>
      </c>
      <c r="C31" t="s">
        <v>99</v>
      </c>
      <c r="D31" s="7"/>
      <c r="E31" s="7"/>
      <c r="F31" s="7"/>
      <c r="G31" s="7"/>
      <c r="H31" s="7"/>
      <c r="I31" s="7"/>
    </row>
    <row r="32" spans="1:10" x14ac:dyDescent="0.35">
      <c r="B32" s="33" t="s">
        <v>153</v>
      </c>
      <c r="C32" t="s">
        <v>99</v>
      </c>
      <c r="D32" s="7">
        <v>1</v>
      </c>
      <c r="E32" s="7"/>
      <c r="F32" s="7">
        <v>5</v>
      </c>
      <c r="G32" s="7"/>
      <c r="H32" s="7"/>
      <c r="I32" s="7">
        <v>13</v>
      </c>
    </row>
    <row r="33" spans="1:12" x14ac:dyDescent="0.35">
      <c r="B33" s="33" t="s">
        <v>154</v>
      </c>
      <c r="C33" t="s">
        <v>99</v>
      </c>
      <c r="D33" s="7">
        <v>1</v>
      </c>
      <c r="E33" s="7"/>
      <c r="F33" s="7">
        <v>9</v>
      </c>
      <c r="G33" s="7"/>
      <c r="H33" s="7"/>
      <c r="I33" s="7">
        <v>16</v>
      </c>
    </row>
    <row r="34" spans="1:12" x14ac:dyDescent="0.35">
      <c r="B34" s="33" t="s">
        <v>155</v>
      </c>
      <c r="C34" t="s">
        <v>99</v>
      </c>
      <c r="D34" s="7">
        <v>3</v>
      </c>
      <c r="E34" s="7"/>
      <c r="F34" s="7">
        <v>5</v>
      </c>
      <c r="G34" s="7"/>
      <c r="H34" s="7"/>
      <c r="I34" s="7">
        <v>11</v>
      </c>
    </row>
    <row r="35" spans="1:12" x14ac:dyDescent="0.35">
      <c r="B35" s="33" t="s">
        <v>156</v>
      </c>
      <c r="C35" t="s">
        <v>99</v>
      </c>
      <c r="D35" s="7"/>
      <c r="E35" s="7"/>
      <c r="F35" s="7"/>
      <c r="G35" s="7"/>
      <c r="H35" s="7"/>
      <c r="I35" s="7"/>
    </row>
    <row r="36" spans="1:12" x14ac:dyDescent="0.35">
      <c r="B36" s="33" t="s">
        <v>80</v>
      </c>
      <c r="C36" t="s">
        <v>99</v>
      </c>
      <c r="D36" s="7">
        <f t="shared" ref="D36:I36" si="1">SUM(D23:D35)</f>
        <v>116</v>
      </c>
      <c r="E36" s="7"/>
      <c r="F36" s="7">
        <f t="shared" si="1"/>
        <v>157</v>
      </c>
      <c r="G36" s="7"/>
      <c r="H36" s="7"/>
      <c r="I36" s="7">
        <f t="shared" si="1"/>
        <v>164</v>
      </c>
    </row>
    <row r="38" spans="1:12" x14ac:dyDescent="0.35">
      <c r="A38" s="8" t="s">
        <v>141</v>
      </c>
      <c r="B38" s="30"/>
      <c r="D38" s="4">
        <v>2019</v>
      </c>
      <c r="E38" s="4">
        <v>2025</v>
      </c>
      <c r="F38" s="4">
        <v>2030</v>
      </c>
      <c r="G38" s="4">
        <v>2035</v>
      </c>
      <c r="H38" s="4">
        <v>2040</v>
      </c>
      <c r="I38" s="4">
        <v>2045</v>
      </c>
      <c r="J38" s="4">
        <v>2050</v>
      </c>
    </row>
    <row r="39" spans="1:12" x14ac:dyDescent="0.35">
      <c r="B39" s="9" t="s">
        <v>115</v>
      </c>
      <c r="C39" t="s">
        <v>99</v>
      </c>
      <c r="D39" s="7">
        <v>28.5</v>
      </c>
      <c r="F39" s="7">
        <v>10.4</v>
      </c>
      <c r="G39" s="7">
        <v>0</v>
      </c>
      <c r="H39" s="7">
        <v>0</v>
      </c>
      <c r="I39" s="7">
        <v>0</v>
      </c>
    </row>
    <row r="40" spans="1:12" x14ac:dyDescent="0.35">
      <c r="B40" s="9" t="s">
        <v>116</v>
      </c>
      <c r="C40" t="s">
        <v>99</v>
      </c>
      <c r="D40" s="7">
        <v>9</v>
      </c>
      <c r="F40" s="7">
        <v>4.3</v>
      </c>
      <c r="G40" s="7">
        <v>0</v>
      </c>
      <c r="H40" s="7">
        <v>0</v>
      </c>
      <c r="I40" s="7">
        <v>0</v>
      </c>
    </row>
    <row r="41" spans="1:12" x14ac:dyDescent="0.35">
      <c r="B41" s="9" t="s">
        <v>12</v>
      </c>
      <c r="C41" t="s">
        <v>99</v>
      </c>
      <c r="D41" s="7">
        <v>51</v>
      </c>
      <c r="F41" s="7">
        <v>63.6</v>
      </c>
      <c r="G41" s="7">
        <v>62</v>
      </c>
      <c r="H41" s="7">
        <v>24.5</v>
      </c>
      <c r="I41" s="7">
        <v>0.2</v>
      </c>
    </row>
    <row r="42" spans="1:12" x14ac:dyDescent="0.35">
      <c r="B42" s="9" t="s">
        <v>118</v>
      </c>
      <c r="C42" t="s">
        <v>99</v>
      </c>
      <c r="D42" s="7">
        <v>0</v>
      </c>
      <c r="F42" s="7">
        <v>0</v>
      </c>
      <c r="G42" s="7">
        <v>0</v>
      </c>
      <c r="H42" s="7">
        <v>18.8</v>
      </c>
      <c r="I42" s="7">
        <v>27.8</v>
      </c>
    </row>
    <row r="43" spans="1:12" x14ac:dyDescent="0.35">
      <c r="B43" s="9" t="s">
        <v>144</v>
      </c>
      <c r="C43" t="s">
        <v>99</v>
      </c>
      <c r="D43" s="7">
        <v>10.1</v>
      </c>
      <c r="F43" s="7">
        <v>10.7</v>
      </c>
      <c r="G43" s="7">
        <v>13.1</v>
      </c>
      <c r="H43" s="7">
        <v>13.7</v>
      </c>
      <c r="I43" s="7">
        <v>13.7</v>
      </c>
    </row>
    <row r="44" spans="1:12" x14ac:dyDescent="0.35">
      <c r="B44" s="33" t="s">
        <v>149</v>
      </c>
      <c r="C44" t="s">
        <v>99</v>
      </c>
      <c r="D44" s="120">
        <v>23.1</v>
      </c>
      <c r="F44" s="120">
        <v>17.2</v>
      </c>
      <c r="G44" s="16">
        <v>8.9</v>
      </c>
      <c r="H44" s="16">
        <v>5.3</v>
      </c>
      <c r="I44" s="16">
        <v>4.3</v>
      </c>
      <c r="L44" s="125" t="s">
        <v>45</v>
      </c>
    </row>
    <row r="45" spans="1:12" x14ac:dyDescent="0.35">
      <c r="B45" s="33" t="s">
        <v>150</v>
      </c>
      <c r="C45" t="s">
        <v>99</v>
      </c>
      <c r="D45" s="120"/>
      <c r="F45" s="120"/>
      <c r="G45" s="16"/>
      <c r="H45" s="16"/>
      <c r="I45" s="16"/>
      <c r="L45" s="125"/>
    </row>
    <row r="46" spans="1:12" x14ac:dyDescent="0.35">
      <c r="B46" s="33" t="s">
        <v>151</v>
      </c>
      <c r="C46" t="s">
        <v>99</v>
      </c>
      <c r="D46" s="7">
        <v>0</v>
      </c>
      <c r="F46" s="7">
        <v>3.5</v>
      </c>
      <c r="G46" s="7">
        <v>11</v>
      </c>
      <c r="H46" s="7">
        <v>17.100000000000001</v>
      </c>
      <c r="I46" s="7">
        <v>21</v>
      </c>
    </row>
    <row r="47" spans="1:12" x14ac:dyDescent="0.35">
      <c r="B47" s="34" t="s">
        <v>152</v>
      </c>
      <c r="C47" t="s">
        <v>99</v>
      </c>
      <c r="D47" s="7">
        <v>0.3</v>
      </c>
      <c r="F47" s="7">
        <v>2.5</v>
      </c>
      <c r="G47" s="7">
        <v>7</v>
      </c>
      <c r="H47" s="7">
        <v>10.5</v>
      </c>
      <c r="I47" s="7">
        <v>11.5</v>
      </c>
    </row>
    <row r="48" spans="1:12" x14ac:dyDescent="0.35">
      <c r="B48" s="33" t="s">
        <v>153</v>
      </c>
      <c r="C48" t="s">
        <v>99</v>
      </c>
      <c r="D48" s="7">
        <v>0</v>
      </c>
      <c r="F48" s="7">
        <v>1.5</v>
      </c>
      <c r="G48" s="7">
        <v>3.5</v>
      </c>
      <c r="H48" s="7">
        <v>5.5</v>
      </c>
      <c r="I48" s="7">
        <v>6.5</v>
      </c>
    </row>
    <row r="49" spans="1:10" x14ac:dyDescent="0.35">
      <c r="B49" s="33" t="s">
        <v>154</v>
      </c>
      <c r="C49" t="s">
        <v>99</v>
      </c>
      <c r="D49" s="7">
        <v>1.3</v>
      </c>
      <c r="F49" s="7">
        <v>3</v>
      </c>
      <c r="G49" s="7">
        <v>5.8</v>
      </c>
      <c r="H49" s="7">
        <v>8.5</v>
      </c>
      <c r="I49" s="7">
        <v>9</v>
      </c>
    </row>
    <row r="50" spans="1:10" x14ac:dyDescent="0.35">
      <c r="B50" s="33" t="s">
        <v>155</v>
      </c>
      <c r="C50" t="s">
        <v>99</v>
      </c>
      <c r="D50" s="7">
        <v>1.3</v>
      </c>
      <c r="F50" s="7">
        <v>7.1</v>
      </c>
      <c r="G50" s="7">
        <v>9.6</v>
      </c>
      <c r="H50" s="7">
        <v>12.1</v>
      </c>
      <c r="I50" s="7">
        <v>14.5</v>
      </c>
    </row>
    <row r="51" spans="1:10" x14ac:dyDescent="0.35">
      <c r="B51" s="33" t="s">
        <v>156</v>
      </c>
      <c r="C51" t="s">
        <v>99</v>
      </c>
      <c r="D51" s="7">
        <v>3.6</v>
      </c>
      <c r="F51" s="7">
        <v>0</v>
      </c>
      <c r="G51" s="7">
        <v>0</v>
      </c>
      <c r="H51" s="7">
        <v>0</v>
      </c>
      <c r="I51" s="7">
        <v>0</v>
      </c>
    </row>
    <row r="52" spans="1:10" x14ac:dyDescent="0.35">
      <c r="B52" s="33" t="s">
        <v>80</v>
      </c>
      <c r="C52" t="s">
        <v>99</v>
      </c>
      <c r="D52" s="7">
        <f>SUM(D39:D51)</f>
        <v>128.19999999999999</v>
      </c>
      <c r="F52" s="7">
        <f t="shared" ref="F52:I52" si="2">SUM(F39:F51)</f>
        <v>123.8</v>
      </c>
      <c r="G52" s="7">
        <f t="shared" si="2"/>
        <v>120.89999999999999</v>
      </c>
      <c r="H52" s="7">
        <f t="shared" si="2"/>
        <v>116</v>
      </c>
      <c r="I52" s="7">
        <f t="shared" si="2"/>
        <v>108.5</v>
      </c>
    </row>
    <row r="54" spans="1:10" x14ac:dyDescent="0.35">
      <c r="A54" s="4" t="s">
        <v>51</v>
      </c>
      <c r="B54" s="30"/>
      <c r="D54" s="4">
        <v>2019</v>
      </c>
      <c r="E54" s="4">
        <v>2025</v>
      </c>
      <c r="F54" s="4">
        <v>2030</v>
      </c>
      <c r="G54" s="4">
        <v>2035</v>
      </c>
      <c r="H54" s="4">
        <v>2040</v>
      </c>
      <c r="I54" s="4">
        <v>2045</v>
      </c>
      <c r="J54" s="4">
        <v>2050</v>
      </c>
    </row>
    <row r="55" spans="1:10" x14ac:dyDescent="0.35">
      <c r="B55" s="9" t="s">
        <v>115</v>
      </c>
      <c r="C55" t="s">
        <v>99</v>
      </c>
      <c r="D55" s="7"/>
      <c r="E55" s="7"/>
      <c r="F55" s="7">
        <v>17</v>
      </c>
      <c r="G55" s="7"/>
      <c r="H55" s="7">
        <v>0</v>
      </c>
      <c r="J55" s="7">
        <v>0</v>
      </c>
    </row>
    <row r="56" spans="1:10" x14ac:dyDescent="0.35">
      <c r="B56" s="9" t="s">
        <v>116</v>
      </c>
      <c r="C56" t="s">
        <v>99</v>
      </c>
      <c r="D56" s="7"/>
      <c r="E56" s="7"/>
      <c r="F56" s="7">
        <v>3.3</v>
      </c>
      <c r="G56" s="7"/>
      <c r="H56" s="7">
        <v>0</v>
      </c>
      <c r="J56" s="7">
        <v>0</v>
      </c>
    </row>
    <row r="57" spans="1:10" x14ac:dyDescent="0.35">
      <c r="B57" s="9" t="s">
        <v>12</v>
      </c>
      <c r="C57" t="s">
        <v>99</v>
      </c>
      <c r="D57" s="7"/>
      <c r="E57" s="7"/>
      <c r="F57" s="7">
        <v>79.2</v>
      </c>
      <c r="G57" s="7"/>
      <c r="H57" s="7">
        <v>43</v>
      </c>
      <c r="J57" s="7">
        <v>0</v>
      </c>
    </row>
    <row r="58" spans="1:10" x14ac:dyDescent="0.35">
      <c r="B58" s="9" t="s">
        <v>118</v>
      </c>
      <c r="C58" t="s">
        <v>99</v>
      </c>
      <c r="D58" s="7"/>
      <c r="E58" s="7"/>
      <c r="F58" s="7"/>
      <c r="G58" s="7"/>
      <c r="H58" s="7"/>
      <c r="J58" s="7">
        <v>19.5</v>
      </c>
    </row>
    <row r="59" spans="1:10" x14ac:dyDescent="0.35">
      <c r="B59" s="9" t="s">
        <v>144</v>
      </c>
      <c r="C59" t="s">
        <v>99</v>
      </c>
      <c r="D59" s="7"/>
      <c r="E59" s="7"/>
      <c r="F59" s="7">
        <v>8</v>
      </c>
      <c r="G59" s="7"/>
      <c r="H59" s="7">
        <v>0</v>
      </c>
      <c r="J59" s="7">
        <v>0</v>
      </c>
    </row>
    <row r="60" spans="1:10" x14ac:dyDescent="0.35">
      <c r="B60" s="33" t="s">
        <v>149</v>
      </c>
      <c r="C60" t="s">
        <v>99</v>
      </c>
      <c r="D60" s="7"/>
      <c r="E60" s="7"/>
      <c r="F60" s="7"/>
      <c r="G60" s="7"/>
      <c r="H60" s="7"/>
      <c r="J60" s="7"/>
    </row>
    <row r="61" spans="1:10" x14ac:dyDescent="0.35">
      <c r="B61" s="33" t="s">
        <v>150</v>
      </c>
      <c r="C61" t="s">
        <v>99</v>
      </c>
      <c r="D61" s="7"/>
      <c r="E61" s="7"/>
      <c r="F61" s="7"/>
      <c r="G61" s="7"/>
      <c r="H61" s="7"/>
      <c r="J61" s="7"/>
    </row>
    <row r="62" spans="1:10" x14ac:dyDescent="0.35">
      <c r="B62" s="33" t="s">
        <v>151</v>
      </c>
      <c r="C62" t="s">
        <v>99</v>
      </c>
      <c r="D62" s="7"/>
      <c r="E62" s="7"/>
      <c r="F62" s="7">
        <v>49.7</v>
      </c>
      <c r="G62" s="7"/>
      <c r="H62" s="7">
        <v>123.4</v>
      </c>
      <c r="J62" s="7">
        <v>117.3</v>
      </c>
    </row>
    <row r="63" spans="1:10" x14ac:dyDescent="0.35">
      <c r="B63" s="34" t="s">
        <v>152</v>
      </c>
      <c r="C63" t="s">
        <v>99</v>
      </c>
      <c r="D63" s="7"/>
      <c r="E63" s="7"/>
      <c r="F63" s="7"/>
      <c r="G63" s="7"/>
      <c r="H63" s="7">
        <v>0.8</v>
      </c>
      <c r="J63" s="7">
        <v>1</v>
      </c>
    </row>
    <row r="64" spans="1:10" x14ac:dyDescent="0.35">
      <c r="B64" s="33" t="s">
        <v>153</v>
      </c>
      <c r="C64" t="s">
        <v>99</v>
      </c>
      <c r="D64" s="7"/>
      <c r="E64" s="7"/>
      <c r="F64" s="7">
        <v>4.4000000000000004</v>
      </c>
      <c r="G64" s="7"/>
      <c r="H64" s="7">
        <v>9.6999999999999993</v>
      </c>
      <c r="J64" s="7">
        <v>17.100000000000001</v>
      </c>
    </row>
    <row r="65" spans="1:12" x14ac:dyDescent="0.35">
      <c r="B65" s="33" t="s">
        <v>154</v>
      </c>
      <c r="C65" t="s">
        <v>99</v>
      </c>
      <c r="D65" s="7"/>
      <c r="E65" s="7"/>
      <c r="F65" s="7">
        <v>4.4000000000000004</v>
      </c>
      <c r="G65" s="7"/>
      <c r="H65" s="7">
        <v>9.6999999999999993</v>
      </c>
      <c r="J65" s="7">
        <v>17.2</v>
      </c>
    </row>
    <row r="66" spans="1:12" x14ac:dyDescent="0.35">
      <c r="B66" s="33" t="s">
        <v>155</v>
      </c>
      <c r="C66" t="s">
        <v>99</v>
      </c>
      <c r="D66" s="7"/>
      <c r="E66" s="7"/>
      <c r="F66" s="7">
        <v>0</v>
      </c>
      <c r="G66" s="7"/>
      <c r="H66" s="7">
        <v>0</v>
      </c>
      <c r="J66" s="7">
        <v>0</v>
      </c>
    </row>
    <row r="67" spans="1:12" x14ac:dyDescent="0.35">
      <c r="B67" s="33" t="s">
        <v>156</v>
      </c>
      <c r="C67" t="s">
        <v>99</v>
      </c>
      <c r="D67" s="7"/>
      <c r="E67" s="7"/>
      <c r="F67" s="7">
        <v>11.899999999999997</v>
      </c>
      <c r="G67" s="7"/>
      <c r="H67" s="7">
        <v>4.4000000000000021</v>
      </c>
      <c r="J67" s="7">
        <v>-9.9999999999997868E-2</v>
      </c>
    </row>
    <row r="68" spans="1:12" x14ac:dyDescent="0.35">
      <c r="B68" s="33" t="s">
        <v>80</v>
      </c>
      <c r="C68" t="s">
        <v>99</v>
      </c>
      <c r="D68" s="7"/>
      <c r="E68" s="7"/>
      <c r="F68" s="7">
        <f>SUM(F55:F67)</f>
        <v>177.9</v>
      </c>
      <c r="G68" s="7"/>
      <c r="H68" s="7">
        <f t="shared" ref="H68" si="3">SUM(H55:H67)</f>
        <v>191</v>
      </c>
      <c r="J68" s="7">
        <f>SUM(J55:J67)</f>
        <v>172</v>
      </c>
    </row>
    <row r="70" spans="1:12" x14ac:dyDescent="0.35">
      <c r="A70" s="4" t="s">
        <v>7</v>
      </c>
      <c r="B70" s="30"/>
      <c r="D70" s="4">
        <v>2015</v>
      </c>
      <c r="E70" s="4">
        <v>2025</v>
      </c>
      <c r="F70" s="4">
        <v>2030</v>
      </c>
      <c r="G70" s="4">
        <v>2035</v>
      </c>
      <c r="H70" s="4">
        <v>2040</v>
      </c>
      <c r="I70" s="4">
        <v>2045</v>
      </c>
      <c r="J70" s="4">
        <v>2050</v>
      </c>
    </row>
    <row r="71" spans="1:12" x14ac:dyDescent="0.35">
      <c r="B71" s="9" t="s">
        <v>115</v>
      </c>
      <c r="C71" t="s">
        <v>99</v>
      </c>
      <c r="D71" s="7">
        <v>41.476194444444481</v>
      </c>
      <c r="E71" s="7">
        <v>8.2847222222222303</v>
      </c>
      <c r="F71" s="7">
        <v>2.1638888888888898E-2</v>
      </c>
      <c r="G71" s="7">
        <v>1.6861111111111101E-2</v>
      </c>
      <c r="H71" s="7">
        <v>1.20277777777778E-2</v>
      </c>
      <c r="I71" s="7">
        <v>7.2500000000000099E-3</v>
      </c>
      <c r="L71" t="s">
        <v>135</v>
      </c>
    </row>
    <row r="72" spans="1:12" x14ac:dyDescent="0.35">
      <c r="B72" s="9" t="s">
        <v>116</v>
      </c>
      <c r="C72" t="s">
        <v>99</v>
      </c>
      <c r="D72" s="7"/>
      <c r="E72" s="7"/>
      <c r="F72" s="7"/>
      <c r="G72" s="7"/>
      <c r="H72" s="7"/>
      <c r="I72" s="7"/>
      <c r="L72" t="s">
        <v>95</v>
      </c>
    </row>
    <row r="73" spans="1:12" x14ac:dyDescent="0.35">
      <c r="B73" s="9" t="s">
        <v>12</v>
      </c>
      <c r="C73" t="s">
        <v>99</v>
      </c>
      <c r="D73" s="7">
        <v>70.030333333333388</v>
      </c>
      <c r="E73" s="7">
        <v>102.084861111111</v>
      </c>
      <c r="F73" s="7">
        <v>55.153444444444503</v>
      </c>
      <c r="G73" s="7">
        <v>3.9583333333333401E-2</v>
      </c>
      <c r="H73" s="7">
        <v>3.0166666666666699E-2</v>
      </c>
      <c r="I73" s="7">
        <v>2.0944444444444502E-2</v>
      </c>
    </row>
    <row r="74" spans="1:12" x14ac:dyDescent="0.35">
      <c r="B74" s="9" t="s">
        <v>118</v>
      </c>
      <c r="C74" t="s">
        <v>99</v>
      </c>
      <c r="D74" s="7"/>
      <c r="E74" s="7"/>
      <c r="F74" s="7"/>
      <c r="G74" s="7"/>
      <c r="H74" s="7"/>
      <c r="I74" s="7"/>
      <c r="L74" t="s">
        <v>36</v>
      </c>
    </row>
    <row r="75" spans="1:12" x14ac:dyDescent="0.35">
      <c r="B75" s="9" t="s">
        <v>144</v>
      </c>
      <c r="C75" t="s">
        <v>99</v>
      </c>
      <c r="D75" s="7">
        <v>14.856111111111121</v>
      </c>
      <c r="E75" s="7">
        <v>14.0111666666667</v>
      </c>
      <c r="F75" s="7">
        <v>12.994666666666699</v>
      </c>
      <c r="G75" s="7">
        <v>7.5682777777777801</v>
      </c>
      <c r="H75" s="7">
        <v>0</v>
      </c>
      <c r="I75" s="7">
        <v>0</v>
      </c>
    </row>
    <row r="76" spans="1:12" x14ac:dyDescent="0.35">
      <c r="B76" s="33" t="s">
        <v>149</v>
      </c>
      <c r="C76" t="s">
        <v>99</v>
      </c>
      <c r="D76" s="7"/>
      <c r="E76" s="7"/>
      <c r="F76" s="7"/>
      <c r="G76" s="7"/>
      <c r="H76" s="7"/>
      <c r="I76" s="7"/>
      <c r="L76" t="s">
        <v>36</v>
      </c>
    </row>
    <row r="77" spans="1:12" x14ac:dyDescent="0.35">
      <c r="B77" s="33" t="s">
        <v>150</v>
      </c>
      <c r="C77" t="s">
        <v>99</v>
      </c>
      <c r="D77" s="7"/>
      <c r="E77" s="7"/>
      <c r="F77" s="7"/>
      <c r="G77" s="7"/>
      <c r="H77" s="7"/>
      <c r="I77" s="7"/>
      <c r="L77" t="s">
        <v>36</v>
      </c>
    </row>
    <row r="78" spans="1:12" x14ac:dyDescent="0.35">
      <c r="B78" s="33" t="s">
        <v>151</v>
      </c>
      <c r="C78" t="s">
        <v>99</v>
      </c>
      <c r="D78" s="7">
        <v>0.64805555555555616</v>
      </c>
      <c r="E78" s="7">
        <v>10.8603611111111</v>
      </c>
      <c r="F78" s="7">
        <v>53.108472222222296</v>
      </c>
      <c r="G78" s="7">
        <v>114.729833333333</v>
      </c>
      <c r="H78" s="7">
        <v>148.56416666666701</v>
      </c>
      <c r="I78" s="7">
        <v>154.78594444444499</v>
      </c>
    </row>
    <row r="79" spans="1:12" x14ac:dyDescent="0.35">
      <c r="B79" s="34" t="s">
        <v>152</v>
      </c>
      <c r="C79" t="s">
        <v>99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</row>
    <row r="80" spans="1:12" x14ac:dyDescent="0.35">
      <c r="B80" s="33" t="s">
        <v>153</v>
      </c>
      <c r="C80" t="s">
        <v>99</v>
      </c>
      <c r="D80" s="7"/>
      <c r="E80" s="7"/>
      <c r="F80" s="7"/>
      <c r="G80" s="7"/>
      <c r="H80" s="7"/>
      <c r="I80" s="7"/>
      <c r="L80" t="s">
        <v>36</v>
      </c>
    </row>
    <row r="81" spans="1:12" x14ac:dyDescent="0.35">
      <c r="B81" s="33" t="s">
        <v>154</v>
      </c>
      <c r="C81" t="s">
        <v>99</v>
      </c>
      <c r="D81" s="7"/>
      <c r="E81" s="7"/>
      <c r="F81" s="7"/>
      <c r="G81" s="7"/>
      <c r="H81" s="7"/>
      <c r="I81" s="7"/>
      <c r="L81" t="s">
        <v>36</v>
      </c>
    </row>
    <row r="82" spans="1:12" x14ac:dyDescent="0.35">
      <c r="B82" s="33" t="s">
        <v>155</v>
      </c>
      <c r="C82" t="s">
        <v>99</v>
      </c>
      <c r="D82" s="7"/>
      <c r="E82" s="7"/>
      <c r="F82" s="7"/>
      <c r="G82" s="7"/>
      <c r="H82" s="7"/>
      <c r="I82" s="7"/>
      <c r="L82" t="s">
        <v>36</v>
      </c>
    </row>
    <row r="83" spans="1:12" x14ac:dyDescent="0.35">
      <c r="B83" s="33" t="s">
        <v>156</v>
      </c>
      <c r="C83" t="s">
        <v>99</v>
      </c>
      <c r="D83" s="7"/>
      <c r="E83" s="7"/>
      <c r="F83" s="7"/>
      <c r="G83" s="7"/>
      <c r="H83" s="7"/>
      <c r="I83" s="7"/>
      <c r="L83" t="s">
        <v>36</v>
      </c>
    </row>
    <row r="84" spans="1:12" x14ac:dyDescent="0.35">
      <c r="B84" s="33" t="s">
        <v>80</v>
      </c>
      <c r="C84" t="s">
        <v>99</v>
      </c>
      <c r="D84" s="7">
        <v>127.0107222222223</v>
      </c>
      <c r="E84" s="7">
        <v>135.241111111111</v>
      </c>
      <c r="F84" s="7">
        <v>121.278222222222</v>
      </c>
      <c r="G84" s="7">
        <v>122.354527777778</v>
      </c>
      <c r="H84" s="7">
        <v>148.60633333333399</v>
      </c>
      <c r="I84" s="7">
        <v>154.814138888889</v>
      </c>
    </row>
    <row r="86" spans="1:12" x14ac:dyDescent="0.35">
      <c r="A86" s="4" t="s">
        <v>57</v>
      </c>
      <c r="B86" s="4"/>
      <c r="D86" s="4">
        <v>2015</v>
      </c>
      <c r="E86" s="4">
        <v>2025</v>
      </c>
      <c r="F86" s="4">
        <v>2030</v>
      </c>
      <c r="G86" s="4">
        <v>2035</v>
      </c>
      <c r="H86" s="4">
        <v>2040</v>
      </c>
      <c r="I86" s="4">
        <v>2045</v>
      </c>
      <c r="J86" s="4">
        <v>2050</v>
      </c>
    </row>
    <row r="87" spans="1:12" x14ac:dyDescent="0.35">
      <c r="B87" s="9" t="s">
        <v>115</v>
      </c>
      <c r="C87" t="s">
        <v>99</v>
      </c>
      <c r="D87" s="7"/>
      <c r="E87" s="7">
        <v>0</v>
      </c>
      <c r="F87" s="7">
        <v>0</v>
      </c>
      <c r="G87" s="7">
        <v>0</v>
      </c>
      <c r="H87" s="7">
        <v>0</v>
      </c>
      <c r="I87" s="7">
        <v>0</v>
      </c>
    </row>
    <row r="88" spans="1:12" x14ac:dyDescent="0.35">
      <c r="B88" s="9" t="s">
        <v>116</v>
      </c>
      <c r="C88" t="s">
        <v>99</v>
      </c>
      <c r="D88" s="7"/>
      <c r="E88" s="7">
        <v>0</v>
      </c>
      <c r="F88" s="7">
        <v>0</v>
      </c>
      <c r="G88" s="7">
        <v>0</v>
      </c>
      <c r="H88" s="7">
        <v>0</v>
      </c>
      <c r="I88" s="7">
        <v>0</v>
      </c>
    </row>
    <row r="89" spans="1:12" x14ac:dyDescent="0.35">
      <c r="B89" s="9" t="s">
        <v>12</v>
      </c>
      <c r="C89" t="s">
        <v>99</v>
      </c>
      <c r="D89" s="7"/>
      <c r="E89" s="7">
        <v>95.253222083045301</v>
      </c>
      <c r="F89" s="7">
        <v>83.860548902186494</v>
      </c>
      <c r="G89" s="7">
        <v>57.749025965052901</v>
      </c>
      <c r="H89" s="7">
        <v>43.3424137828518</v>
      </c>
      <c r="I89" s="7">
        <v>21.000350236698601</v>
      </c>
    </row>
    <row r="90" spans="1:12" x14ac:dyDescent="0.35">
      <c r="B90" s="9" t="s">
        <v>118</v>
      </c>
      <c r="C90" t="s">
        <v>99</v>
      </c>
      <c r="D90" s="7"/>
      <c r="E90" s="7"/>
      <c r="F90" s="7"/>
      <c r="G90" s="7"/>
      <c r="H90" s="7"/>
      <c r="I90" s="7"/>
      <c r="L90" t="s">
        <v>36</v>
      </c>
    </row>
    <row r="91" spans="1:12" x14ac:dyDescent="0.35">
      <c r="B91" s="9" t="s">
        <v>144</v>
      </c>
      <c r="C91" t="s">
        <v>99</v>
      </c>
      <c r="D91" s="7"/>
      <c r="E91" s="7">
        <v>6.4715078169547997</v>
      </c>
      <c r="F91" s="7">
        <v>9.1421796978135692</v>
      </c>
      <c r="G91" s="7">
        <v>9.7283013349471492</v>
      </c>
      <c r="H91" s="7">
        <v>12.6187186171483</v>
      </c>
      <c r="I91" s="7">
        <v>19.853393163301401</v>
      </c>
      <c r="L91" t="s">
        <v>158</v>
      </c>
    </row>
    <row r="92" spans="1:12" x14ac:dyDescent="0.35">
      <c r="B92" s="33" t="s">
        <v>149</v>
      </c>
      <c r="C92" t="s">
        <v>99</v>
      </c>
      <c r="D92" s="7"/>
      <c r="E92" s="7"/>
      <c r="F92" s="7"/>
      <c r="G92" s="7"/>
      <c r="H92" s="7"/>
      <c r="I92" s="7"/>
      <c r="L92" t="s">
        <v>36</v>
      </c>
    </row>
    <row r="93" spans="1:12" x14ac:dyDescent="0.35">
      <c r="B93" s="33" t="s">
        <v>150</v>
      </c>
      <c r="C93" t="s">
        <v>99</v>
      </c>
      <c r="D93" s="7"/>
      <c r="E93" s="7"/>
      <c r="F93" s="7"/>
      <c r="G93" s="7"/>
      <c r="H93" s="7"/>
      <c r="I93" s="7"/>
      <c r="L93" t="s">
        <v>36</v>
      </c>
    </row>
    <row r="94" spans="1:12" x14ac:dyDescent="0.35">
      <c r="B94" s="33" t="s">
        <v>151</v>
      </c>
      <c r="C94" t="s">
        <v>99</v>
      </c>
      <c r="D94" s="7"/>
      <c r="E94" s="7">
        <v>22.8607385</v>
      </c>
      <c r="F94" s="7">
        <v>43.350574799999997</v>
      </c>
      <c r="G94" s="7">
        <v>73.660468900000097</v>
      </c>
      <c r="H94" s="7">
        <v>93.122209100000106</v>
      </c>
      <c r="I94" s="7">
        <v>90.246878000000095</v>
      </c>
    </row>
    <row r="95" spans="1:12" x14ac:dyDescent="0.35">
      <c r="B95" s="34" t="s">
        <v>152</v>
      </c>
      <c r="C95" t="s">
        <v>99</v>
      </c>
      <c r="D95" s="7"/>
      <c r="E95" s="7">
        <v>5.1880067000000096</v>
      </c>
      <c r="F95" s="7">
        <v>16.308561699999998</v>
      </c>
      <c r="G95" s="7">
        <v>32.339959700000001</v>
      </c>
      <c r="H95" s="7">
        <v>53.132461400000103</v>
      </c>
      <c r="I95" s="7">
        <v>108.6719509</v>
      </c>
    </row>
    <row r="96" spans="1:12" x14ac:dyDescent="0.35">
      <c r="B96" s="33" t="s">
        <v>153</v>
      </c>
      <c r="C96" t="s">
        <v>99</v>
      </c>
      <c r="D96" s="7"/>
      <c r="E96" s="7">
        <v>0.96759760000000095</v>
      </c>
      <c r="F96" s="7">
        <v>2.7333911999999998</v>
      </c>
      <c r="G96" s="7">
        <v>6.4580480000000096</v>
      </c>
      <c r="H96" s="7">
        <v>9.6322567000000099</v>
      </c>
      <c r="I96" s="7">
        <v>11.16682</v>
      </c>
    </row>
    <row r="97" spans="1:12" x14ac:dyDescent="0.35">
      <c r="B97" s="33" t="s">
        <v>154</v>
      </c>
      <c r="C97" t="s">
        <v>99</v>
      </c>
      <c r="D97" s="7"/>
      <c r="E97" s="7">
        <v>1.4606043</v>
      </c>
      <c r="F97" s="7">
        <v>2.4864231000000001</v>
      </c>
      <c r="G97" s="7">
        <v>3.6616325000000001</v>
      </c>
      <c r="H97" s="7">
        <v>4.6868648000000004</v>
      </c>
      <c r="I97" s="7">
        <v>5.9800483000000098</v>
      </c>
    </row>
    <row r="98" spans="1:12" x14ac:dyDescent="0.35">
      <c r="B98" s="33" t="s">
        <v>155</v>
      </c>
      <c r="C98" t="s">
        <v>99</v>
      </c>
      <c r="D98" s="7"/>
      <c r="E98" s="7"/>
      <c r="F98" s="7"/>
      <c r="G98" s="7"/>
      <c r="H98" s="7"/>
      <c r="I98" s="7"/>
      <c r="L98" t="s">
        <v>36</v>
      </c>
    </row>
    <row r="99" spans="1:12" x14ac:dyDescent="0.35">
      <c r="B99" s="33" t="s">
        <v>156</v>
      </c>
      <c r="C99" t="s">
        <v>99</v>
      </c>
      <c r="D99" s="7"/>
      <c r="E99" s="7">
        <v>2.49733E-2</v>
      </c>
      <c r="F99" s="7">
        <v>9.2727600000000104E-2</v>
      </c>
      <c r="G99" s="7">
        <v>0.2361105</v>
      </c>
      <c r="H99" s="7">
        <v>0.99908570000000096</v>
      </c>
      <c r="I99" s="7">
        <v>2.6782363999999999</v>
      </c>
    </row>
    <row r="100" spans="1:12" x14ac:dyDescent="0.35">
      <c r="B100" s="33" t="s">
        <v>80</v>
      </c>
      <c r="C100" t="s">
        <v>99</v>
      </c>
      <c r="D100" s="7"/>
      <c r="E100" s="7">
        <v>132.22665029999999</v>
      </c>
      <c r="F100" s="7">
        <v>157.97440700000001</v>
      </c>
      <c r="G100" s="7">
        <v>183.83354689999999</v>
      </c>
      <c r="H100" s="7">
        <v>217.53401009999999</v>
      </c>
      <c r="I100" s="7">
        <v>259.59767699999998</v>
      </c>
    </row>
    <row r="102" spans="1:12" x14ac:dyDescent="0.35">
      <c r="A102" s="4" t="s">
        <v>22</v>
      </c>
      <c r="B102" s="4"/>
      <c r="D102" s="4">
        <v>2015</v>
      </c>
      <c r="E102" s="4">
        <v>2025</v>
      </c>
      <c r="F102" s="4">
        <v>2030</v>
      </c>
      <c r="G102" s="4">
        <v>2035</v>
      </c>
      <c r="H102" s="4">
        <v>2040</v>
      </c>
      <c r="I102" s="4">
        <v>2045</v>
      </c>
      <c r="J102" s="4">
        <v>2050</v>
      </c>
    </row>
    <row r="103" spans="1:12" x14ac:dyDescent="0.35">
      <c r="B103" s="9" t="s">
        <v>115</v>
      </c>
      <c r="C103" t="s">
        <v>99</v>
      </c>
      <c r="D103" s="7">
        <v>53.534444444444489</v>
      </c>
      <c r="E103" s="7">
        <v>46.823611111111198</v>
      </c>
      <c r="F103" s="7">
        <v>35.795277777777798</v>
      </c>
      <c r="G103" s="7">
        <v>17.838888888888899</v>
      </c>
      <c r="H103" s="7">
        <v>0</v>
      </c>
      <c r="I103" s="7">
        <v>0</v>
      </c>
      <c r="L103" t="s">
        <v>135</v>
      </c>
    </row>
    <row r="104" spans="1:12" x14ac:dyDescent="0.35">
      <c r="B104" s="9" t="s">
        <v>116</v>
      </c>
      <c r="C104" t="s">
        <v>99</v>
      </c>
      <c r="D104" s="7"/>
      <c r="E104" s="7"/>
      <c r="F104" s="7"/>
      <c r="G104" s="7"/>
      <c r="H104" s="7"/>
      <c r="I104" s="7"/>
      <c r="L104" t="s">
        <v>95</v>
      </c>
    </row>
    <row r="105" spans="1:12" x14ac:dyDescent="0.35">
      <c r="B105" s="9" t="s">
        <v>12</v>
      </c>
      <c r="C105" t="s">
        <v>99</v>
      </c>
      <c r="D105" s="7">
        <v>48.023055555555601</v>
      </c>
      <c r="E105" s="7">
        <v>32.712777777777802</v>
      </c>
      <c r="F105" s="7">
        <v>38.697777777777802</v>
      </c>
      <c r="G105" s="7">
        <v>20.3963888888889</v>
      </c>
      <c r="H105" s="7">
        <v>0.33611111111111103</v>
      </c>
      <c r="I105" s="7">
        <v>0.122222222222222</v>
      </c>
    </row>
    <row r="106" spans="1:12" x14ac:dyDescent="0.35">
      <c r="B106" s="9" t="s">
        <v>118</v>
      </c>
      <c r="C106" t="s">
        <v>99</v>
      </c>
      <c r="D106" s="7"/>
      <c r="E106" s="7"/>
      <c r="F106" s="7"/>
      <c r="G106" s="7"/>
      <c r="H106" s="7"/>
      <c r="I106" s="7"/>
      <c r="L106" t="s">
        <v>36</v>
      </c>
    </row>
    <row r="107" spans="1:12" x14ac:dyDescent="0.35">
      <c r="B107" s="9" t="s">
        <v>144</v>
      </c>
      <c r="C107" t="s">
        <v>99</v>
      </c>
      <c r="D107" s="7">
        <v>12.135833333333339</v>
      </c>
      <c r="E107" s="7">
        <v>7.2738888888888997</v>
      </c>
      <c r="F107" s="7">
        <v>10.48</v>
      </c>
      <c r="G107" s="7">
        <v>8.4555555555555593</v>
      </c>
      <c r="H107" s="7">
        <v>5.0313888888888902</v>
      </c>
      <c r="I107" s="7">
        <v>4.8913888888888897</v>
      </c>
      <c r="L107" t="s">
        <v>158</v>
      </c>
    </row>
    <row r="108" spans="1:12" x14ac:dyDescent="0.35">
      <c r="B108" s="33" t="s">
        <v>149</v>
      </c>
      <c r="C108" t="s">
        <v>99</v>
      </c>
      <c r="D108" s="7"/>
      <c r="E108" s="7"/>
      <c r="F108" s="7"/>
      <c r="G108" s="7"/>
      <c r="H108" s="7"/>
      <c r="I108" s="7"/>
      <c r="L108" t="s">
        <v>36</v>
      </c>
    </row>
    <row r="109" spans="1:12" x14ac:dyDescent="0.35">
      <c r="B109" s="33" t="s">
        <v>150</v>
      </c>
      <c r="C109" t="s">
        <v>99</v>
      </c>
      <c r="D109" s="7">
        <v>10.382500000000009</v>
      </c>
      <c r="E109" s="7">
        <v>10.058055555555599</v>
      </c>
      <c r="F109" s="7">
        <v>1.5930555555555601</v>
      </c>
      <c r="G109" s="7">
        <v>7.8922222222222302</v>
      </c>
      <c r="H109" s="7">
        <v>7.91916666666667</v>
      </c>
      <c r="I109" s="7">
        <v>0.11749999999999999</v>
      </c>
    </row>
    <row r="110" spans="1:12" x14ac:dyDescent="0.35">
      <c r="B110" s="33" t="s">
        <v>151</v>
      </c>
      <c r="C110" t="s">
        <v>99</v>
      </c>
      <c r="D110" s="7"/>
      <c r="E110" s="7"/>
      <c r="F110" s="7"/>
      <c r="G110" s="7"/>
      <c r="H110" s="7"/>
      <c r="I110" s="7"/>
      <c r="L110" t="s">
        <v>36</v>
      </c>
    </row>
    <row r="111" spans="1:12" x14ac:dyDescent="0.35">
      <c r="B111" s="34" t="s">
        <v>152</v>
      </c>
      <c r="C111" t="s">
        <v>99</v>
      </c>
      <c r="D111" s="7"/>
      <c r="E111" s="7"/>
      <c r="F111" s="7"/>
      <c r="G111" s="7"/>
      <c r="H111" s="7"/>
      <c r="I111" s="7"/>
      <c r="L111" t="s">
        <v>36</v>
      </c>
    </row>
    <row r="112" spans="1:12" x14ac:dyDescent="0.35">
      <c r="B112" s="33" t="s">
        <v>153</v>
      </c>
      <c r="C112" t="s">
        <v>99</v>
      </c>
      <c r="D112" s="7">
        <v>6.722222222222228E-2</v>
      </c>
      <c r="E112" s="7">
        <v>0.64972222222222298</v>
      </c>
      <c r="F112" s="7">
        <v>0.64972222222222298</v>
      </c>
      <c r="G112" s="7">
        <v>7.44722222222223</v>
      </c>
      <c r="H112" s="7">
        <v>8.2897222222222293</v>
      </c>
      <c r="I112" s="7">
        <v>9.4447222222222305</v>
      </c>
    </row>
    <row r="113" spans="2:12" x14ac:dyDescent="0.35">
      <c r="B113" s="33" t="s">
        <v>154</v>
      </c>
      <c r="C113" t="s">
        <v>99</v>
      </c>
      <c r="D113" s="7"/>
      <c r="E113" s="7"/>
      <c r="F113" s="7"/>
      <c r="G113" s="7"/>
      <c r="H113" s="7"/>
      <c r="I113" s="7"/>
      <c r="L113" t="s">
        <v>36</v>
      </c>
    </row>
    <row r="114" spans="2:12" x14ac:dyDescent="0.35">
      <c r="B114" s="33" t="s">
        <v>155</v>
      </c>
      <c r="C114" t="s">
        <v>99</v>
      </c>
      <c r="D114" s="7"/>
      <c r="E114" s="7"/>
      <c r="F114" s="7"/>
      <c r="G114" s="7"/>
      <c r="H114" s="7"/>
      <c r="I114" s="7"/>
      <c r="L114" t="s">
        <v>36</v>
      </c>
    </row>
    <row r="115" spans="2:12" x14ac:dyDescent="0.35">
      <c r="B115" s="33" t="s">
        <v>156</v>
      </c>
      <c r="C115" t="s">
        <v>99</v>
      </c>
      <c r="D115" s="7">
        <v>1.469722222222223</v>
      </c>
      <c r="E115" s="7">
        <v>1.07527777777778</v>
      </c>
      <c r="F115" s="7">
        <v>10.172777777777799</v>
      </c>
      <c r="G115" s="7">
        <v>25.863888888888901</v>
      </c>
      <c r="H115" s="7">
        <v>44.308611111111198</v>
      </c>
      <c r="I115" s="7">
        <v>63.513611111111203</v>
      </c>
    </row>
    <row r="116" spans="2:12" x14ac:dyDescent="0.35">
      <c r="B116" s="33" t="s">
        <v>80</v>
      </c>
      <c r="C116" t="s">
        <v>99</v>
      </c>
      <c r="D116" s="7">
        <v>127.001388888889</v>
      </c>
      <c r="E116" s="7">
        <v>133.816944444445</v>
      </c>
      <c r="F116" s="7">
        <v>129.59305555555599</v>
      </c>
      <c r="G116" s="7">
        <v>123.71472222222199</v>
      </c>
      <c r="H116" s="7">
        <v>123.078611111111</v>
      </c>
      <c r="I116" s="7">
        <v>150.64861111111099</v>
      </c>
      <c r="L116" t="s">
        <v>159</v>
      </c>
    </row>
  </sheetData>
  <mergeCells count="6">
    <mergeCell ref="L44:L45"/>
    <mergeCell ref="D27:D28"/>
    <mergeCell ref="F27:F28"/>
    <mergeCell ref="I27:I28"/>
    <mergeCell ref="D44:D45"/>
    <mergeCell ref="F44:F45"/>
  </mergeCells>
  <pageMargins left="0.7" right="0.7" top="0.78740157499999996" bottom="0.78740157499999996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C0CC2-DB27-4B82-83F1-DFF5F7306EFF}">
  <sheetPr>
    <tabColor theme="6" tint="0.79998168889431442"/>
  </sheetPr>
  <dimension ref="A1:L114"/>
  <sheetViews>
    <sheetView zoomScale="70" zoomScaleNormal="70" workbookViewId="0">
      <selection activeCell="B73" sqref="B73"/>
    </sheetView>
  </sheetViews>
  <sheetFormatPr baseColWidth="10" defaultRowHeight="14.5" x14ac:dyDescent="0.35"/>
  <cols>
    <col min="1" max="1" width="36.81640625" customWidth="1"/>
    <col min="2" max="2" width="21.54296875" customWidth="1"/>
    <col min="12" max="12" width="90.1796875" bestFit="1" customWidth="1"/>
  </cols>
  <sheetData>
    <row r="1" spans="1:12" s="36" customFormat="1" ht="21" x14ac:dyDescent="0.5">
      <c r="A1" s="35" t="s">
        <v>41</v>
      </c>
    </row>
    <row r="2" spans="1:12" ht="21" x14ac:dyDescent="0.5">
      <c r="A2" s="37"/>
    </row>
    <row r="4" spans="1:12" s="36" customFormat="1" ht="18.5" x14ac:dyDescent="0.45">
      <c r="A4" s="38" t="s">
        <v>160</v>
      </c>
      <c r="B4" s="38"/>
    </row>
    <row r="6" spans="1:12" x14ac:dyDescent="0.35">
      <c r="A6" s="4" t="s">
        <v>376</v>
      </c>
      <c r="B6" s="26"/>
      <c r="C6" s="9"/>
      <c r="D6" s="4">
        <v>2016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t="s">
        <v>115</v>
      </c>
      <c r="C7" t="s">
        <v>99</v>
      </c>
      <c r="D7" s="39">
        <v>111</v>
      </c>
      <c r="E7" s="39">
        <v>80</v>
      </c>
      <c r="F7" s="39">
        <v>49</v>
      </c>
      <c r="G7" s="40">
        <v>30.230015684848269</v>
      </c>
      <c r="H7" s="40">
        <v>1.2093215956480718</v>
      </c>
      <c r="I7" s="40">
        <v>0</v>
      </c>
    </row>
    <row r="8" spans="1:12" x14ac:dyDescent="0.35">
      <c r="B8" t="s">
        <v>116</v>
      </c>
      <c r="C8" t="s">
        <v>99</v>
      </c>
      <c r="D8" s="39">
        <v>14</v>
      </c>
      <c r="E8" s="39">
        <v>8</v>
      </c>
      <c r="F8" s="39">
        <v>1</v>
      </c>
      <c r="G8" s="40">
        <v>0.94884460093282275</v>
      </c>
      <c r="H8" s="40">
        <v>2.9358416657183382E-2</v>
      </c>
      <c r="I8" s="40">
        <v>0</v>
      </c>
    </row>
    <row r="9" spans="1:12" x14ac:dyDescent="0.35">
      <c r="B9" t="s">
        <v>12</v>
      </c>
      <c r="C9" t="s">
        <v>99</v>
      </c>
      <c r="D9" s="39">
        <v>229</v>
      </c>
      <c r="E9" s="39">
        <v>224</v>
      </c>
      <c r="F9" s="39">
        <v>197</v>
      </c>
      <c r="G9" s="40">
        <v>139.5709797770175</v>
      </c>
      <c r="H9" s="40">
        <v>43.858296685960944</v>
      </c>
      <c r="I9" s="40">
        <v>3.2184948624434768</v>
      </c>
    </row>
    <row r="10" spans="1:12" x14ac:dyDescent="0.35">
      <c r="B10" t="s">
        <v>161</v>
      </c>
      <c r="C10" t="s">
        <v>99</v>
      </c>
      <c r="D10" s="39">
        <v>24</v>
      </c>
      <c r="E10" s="39">
        <v>16</v>
      </c>
      <c r="F10" s="39">
        <v>10</v>
      </c>
      <c r="G10" s="40">
        <v>6.5440649422581583</v>
      </c>
      <c r="H10" s="40">
        <v>0</v>
      </c>
      <c r="I10" s="40">
        <v>0</v>
      </c>
    </row>
    <row r="11" spans="1:12" x14ac:dyDescent="0.35">
      <c r="B11" t="s">
        <v>162</v>
      </c>
      <c r="C11" t="s">
        <v>99</v>
      </c>
      <c r="D11" s="39">
        <v>4</v>
      </c>
      <c r="E11" s="39">
        <v>4</v>
      </c>
      <c r="F11" s="39">
        <v>4</v>
      </c>
      <c r="G11" s="40">
        <v>3.9827357060000002</v>
      </c>
      <c r="H11" s="40">
        <v>3.6662437529999998</v>
      </c>
      <c r="I11" s="40">
        <v>3.3433348569999999</v>
      </c>
    </row>
    <row r="12" spans="1:12" x14ac:dyDescent="0.35">
      <c r="B12" t="s">
        <v>163</v>
      </c>
      <c r="C12" t="s">
        <v>99</v>
      </c>
      <c r="D12" s="39">
        <v>36</v>
      </c>
      <c r="E12" s="39">
        <v>33</v>
      </c>
      <c r="F12" s="39">
        <v>32</v>
      </c>
      <c r="G12" s="40">
        <v>31.352055954726325</v>
      </c>
      <c r="H12" s="40">
        <v>31.576699333368708</v>
      </c>
      <c r="I12" s="40">
        <v>30.170243506953529</v>
      </c>
    </row>
    <row r="13" spans="1:12" x14ac:dyDescent="0.35">
      <c r="B13" t="s">
        <v>164</v>
      </c>
      <c r="C13" t="s">
        <v>99</v>
      </c>
      <c r="D13" s="39">
        <v>28</v>
      </c>
      <c r="E13" s="39">
        <v>41</v>
      </c>
      <c r="F13" s="39">
        <v>45</v>
      </c>
      <c r="G13" s="40">
        <v>49.048741618005792</v>
      </c>
      <c r="H13" s="40">
        <v>122.24126485680887</v>
      </c>
      <c r="I13" s="40">
        <v>171.19988794272888</v>
      </c>
    </row>
    <row r="14" spans="1:12" x14ac:dyDescent="0.35">
      <c r="B14" t="s">
        <v>118</v>
      </c>
      <c r="C14" t="s">
        <v>99</v>
      </c>
      <c r="D14" s="39">
        <v>0</v>
      </c>
      <c r="E14" s="39">
        <v>1</v>
      </c>
      <c r="F14" s="39">
        <v>27</v>
      </c>
      <c r="G14" s="40">
        <v>42.371285828444584</v>
      </c>
      <c r="H14" s="40">
        <v>59.740561135154032</v>
      </c>
      <c r="I14" s="40">
        <v>46.359214608817894</v>
      </c>
    </row>
    <row r="15" spans="1:12" x14ac:dyDescent="0.35">
      <c r="B15" t="s">
        <v>74</v>
      </c>
      <c r="C15" t="s">
        <v>99</v>
      </c>
      <c r="D15" s="39">
        <v>49</v>
      </c>
      <c r="E15" s="39">
        <v>51</v>
      </c>
      <c r="F15" s="39">
        <v>49</v>
      </c>
      <c r="G15" s="40">
        <v>47.580852251382467</v>
      </c>
      <c r="H15" s="40">
        <v>39.62485042489196</v>
      </c>
      <c r="I15" s="40">
        <v>27.777692575439261</v>
      </c>
    </row>
    <row r="16" spans="1:12" x14ac:dyDescent="0.35">
      <c r="B16" t="s">
        <v>73</v>
      </c>
      <c r="C16" t="s">
        <v>99</v>
      </c>
      <c r="D16" s="39">
        <v>228</v>
      </c>
      <c r="E16" s="39">
        <v>217</v>
      </c>
      <c r="F16" s="39">
        <v>216</v>
      </c>
      <c r="G16" s="40">
        <v>250.44129618271677</v>
      </c>
      <c r="H16" s="40">
        <v>293.08299796867283</v>
      </c>
      <c r="I16" s="40">
        <v>316.73419797304655</v>
      </c>
    </row>
    <row r="17" spans="1:12" x14ac:dyDescent="0.35">
      <c r="B17" t="s">
        <v>84</v>
      </c>
      <c r="C17" t="s">
        <v>99</v>
      </c>
      <c r="D17" s="39"/>
      <c r="E17" s="39"/>
      <c r="F17" s="39"/>
      <c r="G17" s="40"/>
      <c r="H17" s="40"/>
      <c r="I17" s="40"/>
    </row>
    <row r="18" spans="1:12" x14ac:dyDescent="0.35">
      <c r="B18" t="s">
        <v>80</v>
      </c>
      <c r="C18" t="s">
        <v>99</v>
      </c>
      <c r="D18" s="7">
        <f t="shared" ref="D18:I18" si="0">SUM(D7:D16)</f>
        <v>723</v>
      </c>
      <c r="E18" s="7">
        <f t="shared" si="0"/>
        <v>675</v>
      </c>
      <c r="F18" s="7">
        <f t="shared" si="0"/>
        <v>630</v>
      </c>
      <c r="G18" s="7">
        <f t="shared" si="0"/>
        <v>602.07087254633268</v>
      </c>
      <c r="H18" s="7">
        <f t="shared" si="0"/>
        <v>595.02959417016268</v>
      </c>
      <c r="I18" s="7">
        <f t="shared" si="0"/>
        <v>598.80306632642964</v>
      </c>
    </row>
    <row r="20" spans="1:12" x14ac:dyDescent="0.35">
      <c r="A20" s="6" t="s">
        <v>108</v>
      </c>
      <c r="B20" s="29"/>
      <c r="D20" s="4">
        <v>2020</v>
      </c>
      <c r="E20" s="4">
        <v>2025</v>
      </c>
      <c r="F20" s="4">
        <v>2030</v>
      </c>
      <c r="G20" s="4">
        <v>2035</v>
      </c>
      <c r="H20" s="4">
        <v>2040</v>
      </c>
      <c r="I20" s="4">
        <v>2045</v>
      </c>
      <c r="J20" s="4">
        <v>2050</v>
      </c>
    </row>
    <row r="21" spans="1:12" x14ac:dyDescent="0.35">
      <c r="B21" t="s">
        <v>165</v>
      </c>
      <c r="C21" t="s">
        <v>99</v>
      </c>
      <c r="D21" s="41">
        <v>113</v>
      </c>
      <c r="E21" s="41"/>
      <c r="F21" s="41">
        <v>69</v>
      </c>
      <c r="G21" s="42"/>
      <c r="H21" s="42"/>
      <c r="I21" s="41">
        <v>0</v>
      </c>
    </row>
    <row r="22" spans="1:12" x14ac:dyDescent="0.35">
      <c r="C22" t="s">
        <v>99</v>
      </c>
      <c r="D22" s="41"/>
      <c r="E22" s="41"/>
      <c r="F22" s="41"/>
      <c r="G22" s="42"/>
      <c r="H22" s="42"/>
      <c r="I22" s="41"/>
    </row>
    <row r="23" spans="1:12" x14ac:dyDescent="0.35">
      <c r="B23" t="s">
        <v>12</v>
      </c>
      <c r="C23" t="s">
        <v>99</v>
      </c>
      <c r="D23" s="41">
        <v>219</v>
      </c>
      <c r="E23" s="41"/>
      <c r="F23" s="41">
        <v>141</v>
      </c>
      <c r="G23" s="42"/>
      <c r="H23" s="42"/>
      <c r="I23" s="41">
        <v>0</v>
      </c>
    </row>
    <row r="24" spans="1:12" x14ac:dyDescent="0.35">
      <c r="B24" t="s">
        <v>161</v>
      </c>
      <c r="C24" t="s">
        <v>99</v>
      </c>
      <c r="D24" s="41"/>
      <c r="E24" s="41"/>
      <c r="F24" s="41"/>
      <c r="G24" s="42"/>
      <c r="H24" s="42"/>
      <c r="I24" s="41"/>
    </row>
    <row r="25" spans="1:12" x14ac:dyDescent="0.35">
      <c r="B25" t="s">
        <v>162</v>
      </c>
      <c r="C25" t="s">
        <v>99</v>
      </c>
      <c r="D25" s="41">
        <v>0</v>
      </c>
      <c r="E25" s="41"/>
      <c r="F25" s="41">
        <v>0</v>
      </c>
      <c r="G25" s="42"/>
      <c r="H25" s="42"/>
      <c r="I25" s="41">
        <v>0</v>
      </c>
    </row>
    <row r="26" spans="1:12" x14ac:dyDescent="0.35">
      <c r="B26" t="s">
        <v>163</v>
      </c>
      <c r="C26" t="s">
        <v>99</v>
      </c>
      <c r="D26" s="41">
        <v>11</v>
      </c>
      <c r="E26" s="41"/>
      <c r="F26" s="41">
        <v>5</v>
      </c>
      <c r="G26" s="42"/>
      <c r="H26" s="42"/>
      <c r="I26" s="41">
        <v>0</v>
      </c>
    </row>
    <row r="27" spans="1:12" x14ac:dyDescent="0.35">
      <c r="B27" t="s">
        <v>164</v>
      </c>
      <c r="C27" t="s">
        <v>99</v>
      </c>
      <c r="D27" s="41">
        <v>31</v>
      </c>
      <c r="E27" s="41"/>
      <c r="F27" s="41">
        <v>61</v>
      </c>
      <c r="G27" s="42"/>
      <c r="H27" s="42"/>
      <c r="I27" s="41">
        <v>94</v>
      </c>
    </row>
    <row r="28" spans="1:12" x14ac:dyDescent="0.35">
      <c r="B28" t="s">
        <v>118</v>
      </c>
      <c r="C28" t="s">
        <v>99</v>
      </c>
      <c r="D28" s="41">
        <v>0</v>
      </c>
      <c r="E28" s="41"/>
      <c r="F28" s="41">
        <v>11</v>
      </c>
      <c r="G28" s="42"/>
      <c r="H28" s="42"/>
      <c r="I28" s="41">
        <v>68</v>
      </c>
      <c r="L28" t="s">
        <v>166</v>
      </c>
    </row>
    <row r="29" spans="1:12" x14ac:dyDescent="0.35">
      <c r="B29" t="s">
        <v>74</v>
      </c>
      <c r="C29" t="s">
        <v>99</v>
      </c>
      <c r="D29" s="41">
        <v>52</v>
      </c>
      <c r="E29" s="41"/>
      <c r="F29" s="41">
        <v>41</v>
      </c>
      <c r="G29" s="42"/>
      <c r="H29" s="42"/>
      <c r="I29" s="41">
        <v>19</v>
      </c>
    </row>
    <row r="30" spans="1:12" x14ac:dyDescent="0.35">
      <c r="B30" t="s">
        <v>73</v>
      </c>
      <c r="C30" t="s">
        <v>99</v>
      </c>
      <c r="D30" s="41">
        <v>214</v>
      </c>
      <c r="E30" s="41"/>
      <c r="F30" s="41">
        <v>297</v>
      </c>
      <c r="G30" s="42"/>
      <c r="H30" s="42"/>
      <c r="I30" s="41">
        <v>400</v>
      </c>
    </row>
    <row r="31" spans="1:12" x14ac:dyDescent="0.35">
      <c r="B31" t="s">
        <v>167</v>
      </c>
      <c r="C31" t="s">
        <v>99</v>
      </c>
      <c r="D31" s="41">
        <f>D32-D21-D22-D23-D24-D25-D26-D27-D28-D29-D30</f>
        <v>61</v>
      </c>
      <c r="E31" s="41">
        <f t="shared" ref="E31:I31" si="1">E32-E21-E22-E23-E24-E25-E26-E27-E28-E29-E30</f>
        <v>0</v>
      </c>
      <c r="F31" s="41">
        <f t="shared" si="1"/>
        <v>53</v>
      </c>
      <c r="G31" s="41">
        <f t="shared" si="1"/>
        <v>0</v>
      </c>
      <c r="H31" s="41">
        <f t="shared" si="1"/>
        <v>0</v>
      </c>
      <c r="I31" s="41">
        <f t="shared" si="1"/>
        <v>31</v>
      </c>
      <c r="L31" t="s">
        <v>168</v>
      </c>
    </row>
    <row r="32" spans="1:12" x14ac:dyDescent="0.35">
      <c r="B32" t="s">
        <v>80</v>
      </c>
      <c r="C32" t="s">
        <v>99</v>
      </c>
      <c r="D32" s="41">
        <v>701</v>
      </c>
      <c r="E32" s="41"/>
      <c r="F32" s="41">
        <v>678</v>
      </c>
      <c r="G32" s="42"/>
      <c r="H32" s="42"/>
      <c r="I32" s="41">
        <v>612</v>
      </c>
    </row>
    <row r="34" spans="1:12" x14ac:dyDescent="0.35">
      <c r="A34" s="8" t="s">
        <v>141</v>
      </c>
      <c r="B34" s="30"/>
      <c r="D34" s="4">
        <v>2019</v>
      </c>
      <c r="E34" s="4">
        <v>2025</v>
      </c>
      <c r="F34" s="4">
        <v>2030</v>
      </c>
      <c r="G34" s="4">
        <v>2035</v>
      </c>
      <c r="H34" s="4">
        <v>2040</v>
      </c>
      <c r="I34" s="4">
        <v>2045</v>
      </c>
      <c r="J34" s="4">
        <v>2050</v>
      </c>
    </row>
    <row r="35" spans="1:12" x14ac:dyDescent="0.35">
      <c r="B35" t="s">
        <v>165</v>
      </c>
      <c r="C35" t="s">
        <v>99</v>
      </c>
      <c r="D35" s="42">
        <v>118</v>
      </c>
      <c r="F35" s="42">
        <v>62.9</v>
      </c>
      <c r="G35" s="42">
        <v>38.5</v>
      </c>
      <c r="H35" s="42">
        <v>17.7</v>
      </c>
      <c r="I35" s="42">
        <v>0.1</v>
      </c>
      <c r="L35" t="s">
        <v>169</v>
      </c>
    </row>
    <row r="36" spans="1:12" x14ac:dyDescent="0.35">
      <c r="D36" s="7"/>
      <c r="F36" s="7"/>
      <c r="G36" s="7"/>
      <c r="H36" s="7"/>
      <c r="I36" s="7"/>
    </row>
    <row r="37" spans="1:12" x14ac:dyDescent="0.35">
      <c r="B37" t="s">
        <v>12</v>
      </c>
      <c r="C37" t="s">
        <v>99</v>
      </c>
      <c r="D37" s="42">
        <v>233</v>
      </c>
      <c r="F37" s="42">
        <v>130.5</v>
      </c>
      <c r="G37" s="42">
        <v>112.1</v>
      </c>
      <c r="H37" s="42">
        <v>76.8</v>
      </c>
      <c r="I37" s="42">
        <v>27.1</v>
      </c>
    </row>
    <row r="38" spans="1:12" x14ac:dyDescent="0.35">
      <c r="B38" t="s">
        <v>170</v>
      </c>
      <c r="C38" t="s">
        <v>99</v>
      </c>
      <c r="D38" s="42">
        <v>14</v>
      </c>
      <c r="F38" s="42">
        <v>7</v>
      </c>
      <c r="G38" s="42">
        <v>3.5</v>
      </c>
      <c r="H38" s="42">
        <v>0.7</v>
      </c>
      <c r="I38" s="42">
        <v>0.4</v>
      </c>
    </row>
    <row r="39" spans="1:12" x14ac:dyDescent="0.35">
      <c r="B39" t="s">
        <v>164</v>
      </c>
      <c r="C39" t="s">
        <v>99</v>
      </c>
      <c r="D39" s="42">
        <v>26.9</v>
      </c>
      <c r="F39" s="42">
        <v>61.5</v>
      </c>
      <c r="G39" s="42">
        <v>56.7</v>
      </c>
      <c r="H39" s="42">
        <v>66.8</v>
      </c>
      <c r="I39" s="42">
        <v>88.1</v>
      </c>
      <c r="L39" t="s">
        <v>171</v>
      </c>
    </row>
    <row r="40" spans="1:12" x14ac:dyDescent="0.35">
      <c r="B40" t="s">
        <v>118</v>
      </c>
      <c r="C40" t="s">
        <v>99</v>
      </c>
      <c r="D40" s="42">
        <v>0</v>
      </c>
      <c r="F40" s="42">
        <v>24.1</v>
      </c>
      <c r="G40" s="42">
        <v>40.700000000000003</v>
      </c>
      <c r="H40" s="42">
        <v>60.9</v>
      </c>
      <c r="I40" s="42">
        <v>87.9</v>
      </c>
    </row>
    <row r="41" spans="1:12" x14ac:dyDescent="0.35">
      <c r="B41" t="s">
        <v>74</v>
      </c>
      <c r="C41" t="s">
        <v>99</v>
      </c>
      <c r="D41" s="42">
        <v>53</v>
      </c>
      <c r="F41" s="42">
        <v>50.7</v>
      </c>
      <c r="G41" s="42">
        <v>49.9</v>
      </c>
      <c r="H41" s="42">
        <v>49.2</v>
      </c>
      <c r="I41" s="42">
        <v>48.3</v>
      </c>
    </row>
    <row r="42" spans="1:12" x14ac:dyDescent="0.35">
      <c r="B42" t="s">
        <v>73</v>
      </c>
      <c r="C42" t="s">
        <v>99</v>
      </c>
      <c r="D42" s="42">
        <v>226</v>
      </c>
      <c r="F42" s="42">
        <v>263.10000000000002</v>
      </c>
      <c r="G42" s="42">
        <v>279.89999999999998</v>
      </c>
      <c r="H42" s="42">
        <v>294.60000000000002</v>
      </c>
      <c r="I42" s="42">
        <v>310.7</v>
      </c>
    </row>
    <row r="43" spans="1:12" x14ac:dyDescent="0.35">
      <c r="B43" t="s">
        <v>84</v>
      </c>
      <c r="C43" t="s">
        <v>99</v>
      </c>
      <c r="D43" s="42">
        <v>51</v>
      </c>
      <c r="F43" s="42">
        <v>38</v>
      </c>
      <c r="G43" s="42">
        <v>30.7</v>
      </c>
      <c r="H43" s="42">
        <v>23.3</v>
      </c>
      <c r="I43" s="42">
        <v>15.1</v>
      </c>
      <c r="L43" t="s">
        <v>172</v>
      </c>
    </row>
    <row r="44" spans="1:12" x14ac:dyDescent="0.35">
      <c r="B44" t="s">
        <v>80</v>
      </c>
      <c r="C44" t="s">
        <v>99</v>
      </c>
      <c r="D44" s="42">
        <f>SUM(D35:D43)</f>
        <v>721.9</v>
      </c>
      <c r="F44" s="42">
        <f>SUM(F35:F43)</f>
        <v>637.79999999999995</v>
      </c>
      <c r="G44" s="42">
        <f>SUM(G35:G43)</f>
        <v>612</v>
      </c>
      <c r="H44" s="42">
        <f>SUM(H35:H43)</f>
        <v>590</v>
      </c>
      <c r="I44" s="42">
        <f>SUM(I35:I43)</f>
        <v>577.69999999999993</v>
      </c>
    </row>
    <row r="46" spans="1:12" x14ac:dyDescent="0.35">
      <c r="A46" s="4" t="s">
        <v>51</v>
      </c>
      <c r="B46" s="30"/>
      <c r="D46" s="4">
        <v>2019</v>
      </c>
      <c r="E46" s="4">
        <v>2025</v>
      </c>
      <c r="F46" s="4">
        <v>2030</v>
      </c>
      <c r="G46" s="4">
        <v>2035</v>
      </c>
      <c r="H46" s="4">
        <v>2040</v>
      </c>
      <c r="I46" s="4">
        <v>2045</v>
      </c>
      <c r="J46" s="4">
        <v>2050</v>
      </c>
    </row>
    <row r="47" spans="1:12" x14ac:dyDescent="0.35">
      <c r="B47" t="s">
        <v>165</v>
      </c>
      <c r="C47" t="s">
        <v>99</v>
      </c>
      <c r="D47" s="41"/>
      <c r="E47" s="7">
        <v>87.510002136230469</v>
      </c>
      <c r="F47" s="7">
        <v>66.069999694824219</v>
      </c>
      <c r="G47" s="7">
        <v>48.040000915527344</v>
      </c>
      <c r="H47" s="7">
        <v>30.139999389648438</v>
      </c>
      <c r="I47" s="7">
        <v>13.050000190734863</v>
      </c>
      <c r="J47" s="7">
        <v>5.000000074505806E-2</v>
      </c>
      <c r="L47" t="s">
        <v>173</v>
      </c>
    </row>
    <row r="48" spans="1:12" x14ac:dyDescent="0.35">
      <c r="C48" t="s">
        <v>99</v>
      </c>
      <c r="D48" s="41"/>
      <c r="E48" s="42"/>
      <c r="F48" s="42"/>
      <c r="G48" s="42"/>
      <c r="H48" s="42"/>
      <c r="I48" s="42"/>
      <c r="J48" s="7"/>
    </row>
    <row r="49" spans="1:12" x14ac:dyDescent="0.35">
      <c r="B49" t="s">
        <v>12</v>
      </c>
      <c r="C49" t="s">
        <v>99</v>
      </c>
      <c r="D49" s="41"/>
      <c r="E49" s="7">
        <v>212.78999328613281</v>
      </c>
      <c r="F49" s="7">
        <v>181.85000610351563</v>
      </c>
      <c r="G49" s="7">
        <v>138.88999938964844</v>
      </c>
      <c r="H49" s="7">
        <v>73.239997863769531</v>
      </c>
      <c r="I49" s="7">
        <v>31.569999694824219</v>
      </c>
      <c r="J49" s="7">
        <v>1.1499999761581421</v>
      </c>
    </row>
    <row r="50" spans="1:12" x14ac:dyDescent="0.35">
      <c r="B50" t="s">
        <v>161</v>
      </c>
      <c r="C50" t="s">
        <v>99</v>
      </c>
      <c r="D50" s="41"/>
      <c r="E50" s="42"/>
      <c r="F50" s="42"/>
      <c r="G50" s="42"/>
      <c r="H50" s="42"/>
      <c r="I50" s="42"/>
      <c r="J50" s="7"/>
    </row>
    <row r="51" spans="1:12" x14ac:dyDescent="0.35">
      <c r="B51" t="s">
        <v>162</v>
      </c>
      <c r="C51" t="s">
        <v>99</v>
      </c>
      <c r="D51" s="41"/>
      <c r="E51" s="7">
        <v>11.050000190734863</v>
      </c>
      <c r="F51" s="7">
        <v>11.180000305175781</v>
      </c>
      <c r="G51" s="7">
        <v>10.189999580383301</v>
      </c>
      <c r="H51" s="7">
        <v>8.1000003814697266</v>
      </c>
      <c r="I51" s="7">
        <v>5.3600001335144043</v>
      </c>
      <c r="J51" s="7">
        <v>9.0000003576278687E-2</v>
      </c>
      <c r="L51" t="s">
        <v>174</v>
      </c>
    </row>
    <row r="52" spans="1:12" x14ac:dyDescent="0.35">
      <c r="B52" t="s">
        <v>163</v>
      </c>
      <c r="C52" t="s">
        <v>99</v>
      </c>
      <c r="D52" s="41"/>
      <c r="E52" s="7">
        <v>14.510000228881836</v>
      </c>
      <c r="F52" s="7">
        <v>13.890000343322754</v>
      </c>
      <c r="G52" s="7">
        <v>12.350000381469727</v>
      </c>
      <c r="H52" s="7">
        <v>9.7700004577636719</v>
      </c>
      <c r="I52" s="7">
        <v>6.130000114440918</v>
      </c>
      <c r="J52" s="7">
        <v>0</v>
      </c>
    </row>
    <row r="53" spans="1:12" x14ac:dyDescent="0.35">
      <c r="B53" t="s">
        <v>164</v>
      </c>
      <c r="C53" t="s">
        <v>99</v>
      </c>
      <c r="D53" s="41"/>
      <c r="E53" s="7">
        <v>34.450000762939453</v>
      </c>
      <c r="F53" s="7">
        <v>32.840000152587891</v>
      </c>
      <c r="G53" s="7">
        <v>26.010000228881836</v>
      </c>
      <c r="H53" s="7">
        <v>19.930000305175781</v>
      </c>
      <c r="I53" s="7">
        <v>15.010000228881836</v>
      </c>
      <c r="J53" s="7">
        <v>1.1799999475479126</v>
      </c>
    </row>
    <row r="54" spans="1:12" x14ac:dyDescent="0.35">
      <c r="B54" t="s">
        <v>118</v>
      </c>
      <c r="C54" t="s">
        <v>99</v>
      </c>
      <c r="D54" s="41"/>
      <c r="E54" s="7">
        <v>1.3799999952316284</v>
      </c>
      <c r="F54" s="7">
        <v>5.0799999237060547</v>
      </c>
      <c r="G54" s="7">
        <v>12.420000076293945</v>
      </c>
      <c r="H54" s="7">
        <v>22.729999542236328</v>
      </c>
      <c r="I54" s="7">
        <v>33.799999237060547</v>
      </c>
      <c r="J54" s="7">
        <v>40.180000305175781</v>
      </c>
    </row>
    <row r="55" spans="1:12" x14ac:dyDescent="0.35">
      <c r="B55" t="s">
        <v>74</v>
      </c>
      <c r="C55" t="s">
        <v>99</v>
      </c>
      <c r="D55" s="41"/>
      <c r="E55" s="7">
        <v>58.060001373291016</v>
      </c>
      <c r="F55" s="7">
        <v>60.669998168945313</v>
      </c>
      <c r="G55" s="7">
        <v>57.220001220703125</v>
      </c>
      <c r="H55" s="7">
        <v>54.340000152587891</v>
      </c>
      <c r="I55" s="7">
        <v>51.75</v>
      </c>
      <c r="J55" s="7">
        <v>46.200000762939453</v>
      </c>
    </row>
    <row r="56" spans="1:12" x14ac:dyDescent="0.35">
      <c r="B56" t="s">
        <v>73</v>
      </c>
      <c r="C56" t="s">
        <v>99</v>
      </c>
      <c r="D56" s="41"/>
      <c r="E56" s="7">
        <v>220.46000671386719</v>
      </c>
      <c r="F56" s="7">
        <v>227.71000671386719</v>
      </c>
      <c r="G56" s="7">
        <v>258.83999633789063</v>
      </c>
      <c r="H56" s="7">
        <v>317.989990234375</v>
      </c>
      <c r="I56" s="7">
        <v>356.72000122070313</v>
      </c>
      <c r="J56" s="7">
        <v>403.60000610351563</v>
      </c>
    </row>
    <row r="57" spans="1:12" x14ac:dyDescent="0.35">
      <c r="B57" t="s">
        <v>84</v>
      </c>
      <c r="C57" t="s">
        <v>99</v>
      </c>
      <c r="D57" s="41"/>
      <c r="E57" s="7">
        <f t="shared" ref="E57:I57" si="2">E58-E56-E55-E54-E53-E52-E51-E49-E47</f>
        <v>38.789995312690735</v>
      </c>
      <c r="F57" s="7">
        <f t="shared" si="2"/>
        <v>38.709988594055176</v>
      </c>
      <c r="G57" s="7">
        <f t="shared" si="2"/>
        <v>40.04000186920166</v>
      </c>
      <c r="H57" s="7">
        <f t="shared" si="2"/>
        <v>37.760011672973633</v>
      </c>
      <c r="I57" s="7">
        <f t="shared" si="2"/>
        <v>40.609999179840088</v>
      </c>
      <c r="J57" s="7">
        <f>J58-J56-J55-J54-J53-J52-J51-J49-J47</f>
        <v>43.549992900341749</v>
      </c>
    </row>
    <row r="58" spans="1:12" x14ac:dyDescent="0.35">
      <c r="B58" t="s">
        <v>80</v>
      </c>
      <c r="C58" t="s">
        <v>99</v>
      </c>
      <c r="D58" s="41"/>
      <c r="E58" s="40">
        <v>679</v>
      </c>
      <c r="F58" s="40">
        <v>638</v>
      </c>
      <c r="G58" s="40">
        <v>604</v>
      </c>
      <c r="H58" s="40">
        <v>574</v>
      </c>
      <c r="I58" s="40">
        <v>554</v>
      </c>
      <c r="J58" s="40">
        <v>536</v>
      </c>
    </row>
    <row r="60" spans="1:12" x14ac:dyDescent="0.35">
      <c r="A60" s="4" t="s">
        <v>7</v>
      </c>
      <c r="B60" s="30"/>
      <c r="D60" s="4">
        <v>2015</v>
      </c>
      <c r="E60" s="4">
        <v>2025</v>
      </c>
      <c r="F60" s="4">
        <v>2030</v>
      </c>
      <c r="G60" s="4">
        <v>2035</v>
      </c>
      <c r="H60" s="4">
        <v>2040</v>
      </c>
      <c r="I60" s="4">
        <v>2045</v>
      </c>
      <c r="J60" s="4">
        <v>2050</v>
      </c>
    </row>
    <row r="61" spans="1:12" x14ac:dyDescent="0.35">
      <c r="B61" t="s">
        <v>60</v>
      </c>
      <c r="C61" t="s">
        <v>99</v>
      </c>
      <c r="D61" s="43">
        <v>66.867666666666665</v>
      </c>
      <c r="E61" s="43">
        <v>16.450500000000009</v>
      </c>
      <c r="F61" s="43">
        <v>12.612722222222221</v>
      </c>
      <c r="G61" s="43">
        <v>8.3275000000000041</v>
      </c>
      <c r="H61" s="43">
        <v>2.6581388888888844</v>
      </c>
      <c r="I61" s="43">
        <v>0.38858333333333361</v>
      </c>
      <c r="L61" s="44" t="s">
        <v>135</v>
      </c>
    </row>
    <row r="62" spans="1:12" x14ac:dyDescent="0.35">
      <c r="D62" s="40"/>
      <c r="E62" s="40"/>
      <c r="F62" s="40"/>
      <c r="G62" s="40"/>
      <c r="H62" s="40"/>
      <c r="I62" s="40"/>
    </row>
    <row r="63" spans="1:12" x14ac:dyDescent="0.35">
      <c r="B63" t="s">
        <v>12</v>
      </c>
      <c r="C63" t="s">
        <v>99</v>
      </c>
      <c r="D63" s="40">
        <v>259.24277777777775</v>
      </c>
      <c r="E63" s="40">
        <v>226.83222222222221</v>
      </c>
      <c r="F63" s="40">
        <v>187.6237222222222</v>
      </c>
      <c r="G63" s="40">
        <v>108.82027777777778</v>
      </c>
      <c r="H63" s="40">
        <v>9.0792777777777776</v>
      </c>
      <c r="I63" s="40">
        <v>0</v>
      </c>
    </row>
    <row r="64" spans="1:12" x14ac:dyDescent="0.35">
      <c r="B64" t="s">
        <v>161</v>
      </c>
      <c r="C64" t="s">
        <v>99</v>
      </c>
      <c r="D64" s="40"/>
      <c r="E64" s="40"/>
      <c r="F64" s="40"/>
      <c r="G64" s="40"/>
      <c r="H64" s="40"/>
      <c r="I64" s="40"/>
      <c r="L64" t="s">
        <v>36</v>
      </c>
    </row>
    <row r="65" spans="1:12" x14ac:dyDescent="0.35">
      <c r="B65" t="s">
        <v>162</v>
      </c>
      <c r="C65" t="s">
        <v>99</v>
      </c>
      <c r="D65" s="43">
        <v>77.622888888888895</v>
      </c>
      <c r="E65" s="43">
        <v>58.824138888888882</v>
      </c>
      <c r="F65" s="43">
        <v>36.601416666666665</v>
      </c>
      <c r="G65" s="43">
        <v>0</v>
      </c>
      <c r="H65" s="43">
        <v>0</v>
      </c>
      <c r="I65" s="43">
        <v>0</v>
      </c>
      <c r="L65" s="44" t="s">
        <v>175</v>
      </c>
    </row>
    <row r="66" spans="1:12" x14ac:dyDescent="0.35">
      <c r="B66" t="s">
        <v>163</v>
      </c>
      <c r="C66" t="s">
        <v>99</v>
      </c>
      <c r="D66" s="40"/>
      <c r="E66" s="40"/>
      <c r="F66" s="40"/>
      <c r="G66" s="40"/>
      <c r="H66" s="40"/>
      <c r="I66" s="40"/>
      <c r="L66" t="s">
        <v>36</v>
      </c>
    </row>
    <row r="67" spans="1:12" x14ac:dyDescent="0.35">
      <c r="B67" t="s">
        <v>164</v>
      </c>
      <c r="C67" t="s">
        <v>99</v>
      </c>
      <c r="D67" s="43">
        <v>46.145444444444443</v>
      </c>
      <c r="E67" s="43">
        <v>82.560722222222211</v>
      </c>
      <c r="F67" s="43">
        <v>67.985194444444446</v>
      </c>
      <c r="G67" s="43">
        <v>47.269444444444439</v>
      </c>
      <c r="H67" s="43">
        <v>16.52363888888889</v>
      </c>
      <c r="I67" s="43">
        <v>3.220333333333333</v>
      </c>
      <c r="L67" s="44" t="s">
        <v>176</v>
      </c>
    </row>
    <row r="68" spans="1:12" x14ac:dyDescent="0.35">
      <c r="B68" t="s">
        <v>118</v>
      </c>
      <c r="C68" t="s">
        <v>99</v>
      </c>
      <c r="D68" s="40">
        <v>2.9577222222222224</v>
      </c>
      <c r="E68" s="40">
        <v>3.4016388888888889</v>
      </c>
      <c r="F68" s="40">
        <v>3.0617777777777775</v>
      </c>
      <c r="G68" s="40">
        <v>16.987750000000002</v>
      </c>
      <c r="H68" s="40">
        <v>39.298444444444442</v>
      </c>
      <c r="I68" s="40">
        <v>65.530666666666662</v>
      </c>
    </row>
    <row r="69" spans="1:12" x14ac:dyDescent="0.35">
      <c r="B69" t="s">
        <v>74</v>
      </c>
      <c r="C69" t="s">
        <v>99</v>
      </c>
      <c r="D69" s="43">
        <v>51.596833333333336</v>
      </c>
      <c r="E69" s="43">
        <v>43.744055555555555</v>
      </c>
      <c r="F69" s="43">
        <v>36.361805555555556</v>
      </c>
      <c r="G69" s="43">
        <v>35.774194444444447</v>
      </c>
      <c r="H69" s="43">
        <v>29.955749999999998</v>
      </c>
      <c r="I69" s="43">
        <v>30.568222222222218</v>
      </c>
      <c r="L69" s="45"/>
    </row>
    <row r="70" spans="1:12" x14ac:dyDescent="0.35">
      <c r="B70" t="s">
        <v>73</v>
      </c>
      <c r="C70" t="s">
        <v>99</v>
      </c>
      <c r="D70" s="40">
        <v>221.22036111111109</v>
      </c>
      <c r="E70" s="40">
        <v>218.97891666666663</v>
      </c>
      <c r="F70" s="40">
        <v>225.54016666666666</v>
      </c>
      <c r="G70" s="40">
        <v>275.25791666666663</v>
      </c>
      <c r="H70" s="40">
        <v>345.11713888888892</v>
      </c>
      <c r="I70" s="40">
        <v>345.82322222222223</v>
      </c>
    </row>
    <row r="71" spans="1:12" x14ac:dyDescent="0.35">
      <c r="B71" t="s">
        <v>84</v>
      </c>
      <c r="C71" t="s">
        <v>99</v>
      </c>
      <c r="D71" s="41"/>
      <c r="E71" s="7"/>
      <c r="F71" s="7"/>
      <c r="G71" s="7"/>
      <c r="H71" s="7"/>
      <c r="I71" s="7"/>
      <c r="J71" s="7"/>
    </row>
    <row r="72" spans="1:12" x14ac:dyDescent="0.35">
      <c r="B72" t="s">
        <v>80</v>
      </c>
      <c r="C72" t="s">
        <v>99</v>
      </c>
      <c r="D72" s="40">
        <v>725.65369444444445</v>
      </c>
      <c r="E72" s="40">
        <v>650.79216666666662</v>
      </c>
      <c r="F72" s="40">
        <v>569.78677777777773</v>
      </c>
      <c r="G72" s="40">
        <v>492.43711111111111</v>
      </c>
      <c r="H72" s="40">
        <v>442.63291666666663</v>
      </c>
      <c r="I72" s="40">
        <v>445.53105555555555</v>
      </c>
    </row>
    <row r="74" spans="1:12" x14ac:dyDescent="0.35">
      <c r="A74" s="4" t="s">
        <v>57</v>
      </c>
      <c r="B74" s="4"/>
      <c r="D74" s="4">
        <v>2015</v>
      </c>
      <c r="E74" s="4">
        <v>2025</v>
      </c>
      <c r="F74" s="4">
        <v>2030</v>
      </c>
      <c r="G74" s="4">
        <v>2035</v>
      </c>
      <c r="H74" s="4">
        <v>2040</v>
      </c>
      <c r="I74" s="4">
        <v>2045</v>
      </c>
      <c r="J74" s="4">
        <v>2050</v>
      </c>
    </row>
    <row r="75" spans="1:12" x14ac:dyDescent="0.35">
      <c r="B75" t="s">
        <v>165</v>
      </c>
      <c r="C75" t="s">
        <v>99</v>
      </c>
      <c r="D75" s="40">
        <v>117.5225654000001</v>
      </c>
      <c r="E75" s="40">
        <v>87.065747100000095</v>
      </c>
      <c r="F75" s="40">
        <v>54.637119400000103</v>
      </c>
      <c r="G75" s="40">
        <v>25.6090093</v>
      </c>
      <c r="H75" s="40">
        <v>3.5309500000000001E-2</v>
      </c>
      <c r="I75" s="40">
        <v>2.95932E-2</v>
      </c>
      <c r="L75" s="44" t="s">
        <v>177</v>
      </c>
    </row>
    <row r="76" spans="1:12" x14ac:dyDescent="0.35">
      <c r="C76" t="s">
        <v>99</v>
      </c>
      <c r="D76" s="40"/>
      <c r="E76" s="40"/>
      <c r="F76" s="40"/>
      <c r="G76" s="40"/>
      <c r="H76" s="40"/>
      <c r="I76" s="40"/>
      <c r="L76" s="44"/>
    </row>
    <row r="77" spans="1:12" x14ac:dyDescent="0.35">
      <c r="B77" t="s">
        <v>12</v>
      </c>
      <c r="C77" t="s">
        <v>99</v>
      </c>
      <c r="D77" s="43">
        <v>279.35787357887608</v>
      </c>
      <c r="E77" s="43">
        <v>266.27533272763981</v>
      </c>
      <c r="F77" s="43">
        <v>216.0182460967535</v>
      </c>
      <c r="G77" s="43">
        <v>136.9671830483102</v>
      </c>
      <c r="H77" s="43">
        <v>70.619067222775271</v>
      </c>
      <c r="I77" s="43">
        <v>6.3077689556710642E-2</v>
      </c>
    </row>
    <row r="78" spans="1:12" x14ac:dyDescent="0.35">
      <c r="B78" t="s">
        <v>161</v>
      </c>
      <c r="C78" t="s">
        <v>99</v>
      </c>
      <c r="D78" s="40"/>
      <c r="E78" s="40"/>
      <c r="F78" s="40"/>
      <c r="G78" s="40"/>
      <c r="H78" s="40"/>
      <c r="I78" s="40"/>
      <c r="L78" t="s">
        <v>36</v>
      </c>
    </row>
    <row r="79" spans="1:12" x14ac:dyDescent="0.35">
      <c r="B79" t="s">
        <v>162</v>
      </c>
      <c r="C79" t="s">
        <v>99</v>
      </c>
      <c r="D79" s="40">
        <v>37.474119648996613</v>
      </c>
      <c r="E79" s="40">
        <v>26.457075974728301</v>
      </c>
      <c r="F79" s="40">
        <v>16.710160877743501</v>
      </c>
      <c r="G79" s="40">
        <v>7.9273041488389397</v>
      </c>
      <c r="H79" s="40">
        <v>5.5944944097318698E-2</v>
      </c>
      <c r="I79" s="40">
        <v>6.5687700000000099E-2</v>
      </c>
    </row>
    <row r="80" spans="1:12" x14ac:dyDescent="0.35">
      <c r="B80" t="s">
        <v>163</v>
      </c>
      <c r="C80" t="s">
        <v>99</v>
      </c>
      <c r="D80" s="40"/>
      <c r="E80" s="40"/>
      <c r="F80" s="40"/>
      <c r="G80" s="40"/>
      <c r="H80" s="40"/>
      <c r="I80" s="40"/>
      <c r="L80" t="s">
        <v>36</v>
      </c>
    </row>
    <row r="81" spans="1:12" x14ac:dyDescent="0.35">
      <c r="B81" t="s">
        <v>164</v>
      </c>
      <c r="C81" t="s">
        <v>99</v>
      </c>
      <c r="D81" s="43">
        <v>22.63726697665216</v>
      </c>
      <c r="E81" s="43">
        <v>31.348012785152498</v>
      </c>
      <c r="F81" s="43">
        <v>37.848534152108002</v>
      </c>
      <c r="G81" s="43">
        <v>52.536555221412399</v>
      </c>
      <c r="H81" s="43">
        <v>56.899721536075603</v>
      </c>
      <c r="I81" s="43">
        <v>44.5423727938756</v>
      </c>
    </row>
    <row r="82" spans="1:12" x14ac:dyDescent="0.35">
      <c r="B82" t="s">
        <v>118</v>
      </c>
      <c r="C82" t="s">
        <v>99</v>
      </c>
      <c r="D82" s="40">
        <v>0</v>
      </c>
      <c r="E82" s="40">
        <v>12.9766838370761</v>
      </c>
      <c r="F82" s="40">
        <v>24.3762949908816</v>
      </c>
      <c r="G82" s="40">
        <v>34.481784371670201</v>
      </c>
      <c r="H82" s="40">
        <v>45.5761119483466</v>
      </c>
      <c r="I82" s="40">
        <v>60.613206361966803</v>
      </c>
    </row>
    <row r="83" spans="1:12" x14ac:dyDescent="0.35">
      <c r="B83" t="s">
        <v>74</v>
      </c>
      <c r="C83" t="s">
        <v>99</v>
      </c>
      <c r="D83" s="40">
        <v>11.003527094267019</v>
      </c>
      <c r="E83" s="40">
        <v>12.604609877791701</v>
      </c>
      <c r="F83" s="40">
        <v>14.904532503415201</v>
      </c>
      <c r="G83" s="40">
        <v>17.142184576330301</v>
      </c>
      <c r="H83" s="40">
        <v>20.594529715099998</v>
      </c>
      <c r="I83" s="40">
        <v>24.536091745147999</v>
      </c>
    </row>
    <row r="84" spans="1:12" x14ac:dyDescent="0.35">
      <c r="B84" t="s">
        <v>73</v>
      </c>
      <c r="C84" t="s">
        <v>99</v>
      </c>
      <c r="D84" s="40">
        <v>274.37316020718418</v>
      </c>
      <c r="E84" s="40">
        <v>254.56964053327999</v>
      </c>
      <c r="F84" s="40">
        <v>270.88784389542798</v>
      </c>
      <c r="G84" s="40">
        <v>307.83799677563201</v>
      </c>
      <c r="H84" s="40">
        <v>345.07054478937499</v>
      </c>
      <c r="I84" s="40">
        <v>387.56999729932301</v>
      </c>
    </row>
    <row r="85" spans="1:12" x14ac:dyDescent="0.35">
      <c r="B85" t="s">
        <v>84</v>
      </c>
      <c r="C85" t="s">
        <v>99</v>
      </c>
      <c r="D85" s="41"/>
      <c r="E85" s="7"/>
      <c r="F85" s="7"/>
      <c r="G85" s="7"/>
      <c r="H85" s="7"/>
      <c r="I85" s="7"/>
      <c r="J85" s="7"/>
      <c r="L85" t="s">
        <v>36</v>
      </c>
    </row>
    <row r="86" spans="1:12" x14ac:dyDescent="0.35">
      <c r="B86" t="s">
        <v>80</v>
      </c>
      <c r="C86" t="s">
        <v>99</v>
      </c>
      <c r="D86" s="40">
        <v>746.05623509786506</v>
      </c>
      <c r="E86" s="40">
        <v>709.82362670060695</v>
      </c>
      <c r="F86" s="40">
        <v>662.471668608345</v>
      </c>
      <c r="G86" s="40">
        <v>618.04209202523305</v>
      </c>
      <c r="H86" s="40">
        <v>575.53687433573396</v>
      </c>
      <c r="I86" s="40">
        <v>549.48974516796704</v>
      </c>
    </row>
    <row r="88" spans="1:12" x14ac:dyDescent="0.35">
      <c r="A88" s="4" t="s">
        <v>22</v>
      </c>
      <c r="B88" s="4"/>
      <c r="D88" s="4">
        <v>2015</v>
      </c>
      <c r="E88" s="4">
        <v>2025</v>
      </c>
      <c r="F88" s="4">
        <v>2030</v>
      </c>
      <c r="G88" s="4">
        <v>2035</v>
      </c>
      <c r="H88" s="4">
        <v>2040</v>
      </c>
      <c r="I88" s="4">
        <v>2045</v>
      </c>
      <c r="J88" s="4">
        <v>2050</v>
      </c>
    </row>
    <row r="89" spans="1:12" x14ac:dyDescent="0.35">
      <c r="B89" t="s">
        <v>165</v>
      </c>
      <c r="C89" t="s">
        <v>99</v>
      </c>
      <c r="D89" s="40">
        <v>107.87083333333339</v>
      </c>
      <c r="E89" s="40">
        <v>60.984722222222302</v>
      </c>
      <c r="F89" s="40">
        <v>43.821944444444497</v>
      </c>
      <c r="G89" s="40">
        <v>43.696388888888897</v>
      </c>
      <c r="H89" s="40">
        <v>35.177777777777798</v>
      </c>
      <c r="I89" s="40">
        <v>5.2222222222222302E-2</v>
      </c>
      <c r="L89" s="44" t="s">
        <v>177</v>
      </c>
    </row>
    <row r="90" spans="1:12" x14ac:dyDescent="0.35">
      <c r="C90" t="s">
        <v>99</v>
      </c>
      <c r="D90" s="40"/>
      <c r="E90" s="40"/>
      <c r="F90" s="40"/>
      <c r="G90" s="40"/>
      <c r="H90" s="40"/>
      <c r="I90" s="40"/>
    </row>
    <row r="91" spans="1:12" x14ac:dyDescent="0.35">
      <c r="B91" t="s">
        <v>12</v>
      </c>
      <c r="C91" t="s">
        <v>99</v>
      </c>
      <c r="D91" s="40">
        <v>263.36000000000018</v>
      </c>
      <c r="E91" s="40">
        <v>217.19499999999999</v>
      </c>
      <c r="F91" s="40">
        <v>209.93194444444501</v>
      </c>
      <c r="G91" s="40">
        <v>182.35361111111101</v>
      </c>
      <c r="H91" s="40">
        <v>176.55611111111099</v>
      </c>
      <c r="I91" s="40">
        <v>25.6452777777778</v>
      </c>
      <c r="L91" t="s">
        <v>178</v>
      </c>
    </row>
    <row r="92" spans="1:12" x14ac:dyDescent="0.35">
      <c r="B92" t="s">
        <v>161</v>
      </c>
      <c r="C92" t="s">
        <v>99</v>
      </c>
      <c r="D92" s="40"/>
      <c r="E92" s="40"/>
      <c r="F92" s="40"/>
      <c r="G92" s="40"/>
      <c r="H92" s="40"/>
      <c r="I92" s="40"/>
      <c r="L92" t="s">
        <v>36</v>
      </c>
    </row>
    <row r="93" spans="1:12" x14ac:dyDescent="0.35">
      <c r="B93" t="s">
        <v>162</v>
      </c>
      <c r="C93" t="s">
        <v>99</v>
      </c>
      <c r="D93" s="40">
        <v>36.177777777777813</v>
      </c>
      <c r="E93" s="40">
        <v>15.215</v>
      </c>
      <c r="F93" s="40">
        <v>9.0636111111111202</v>
      </c>
      <c r="G93" s="40">
        <v>5.8283333333333402</v>
      </c>
      <c r="H93" s="40">
        <v>1.2905555555555599</v>
      </c>
      <c r="I93" s="40">
        <v>0.61777777777777798</v>
      </c>
    </row>
    <row r="94" spans="1:12" x14ac:dyDescent="0.35">
      <c r="B94" t="s">
        <v>163</v>
      </c>
      <c r="C94" t="s">
        <v>99</v>
      </c>
      <c r="D94" s="40"/>
      <c r="E94" s="40"/>
      <c r="F94" s="40"/>
      <c r="G94" s="40"/>
      <c r="H94" s="40"/>
      <c r="I94" s="40"/>
      <c r="L94" t="s">
        <v>36</v>
      </c>
    </row>
    <row r="95" spans="1:12" x14ac:dyDescent="0.35">
      <c r="B95" t="s">
        <v>164</v>
      </c>
      <c r="C95" t="s">
        <v>99</v>
      </c>
      <c r="D95" s="40">
        <v>36.307500000000033</v>
      </c>
      <c r="E95" s="40">
        <v>37.7702777777778</v>
      </c>
      <c r="F95" s="40">
        <v>32.923055555555599</v>
      </c>
      <c r="G95" s="40">
        <v>27.6736111111111</v>
      </c>
      <c r="H95" s="40">
        <v>28.043333333333401</v>
      </c>
      <c r="I95" s="40">
        <v>53.183611111111198</v>
      </c>
    </row>
    <row r="96" spans="1:12" x14ac:dyDescent="0.35">
      <c r="B96" t="s">
        <v>118</v>
      </c>
      <c r="C96" t="s">
        <v>99</v>
      </c>
      <c r="D96" s="40">
        <v>2.853611111111114</v>
      </c>
      <c r="E96" s="40">
        <v>3.4102777777777802</v>
      </c>
      <c r="F96" s="40">
        <v>3.1088888888888899</v>
      </c>
      <c r="G96" s="40">
        <v>0.63500000000000101</v>
      </c>
      <c r="H96" s="40">
        <v>0</v>
      </c>
      <c r="I96" s="40">
        <v>2.4722222222222201E-2</v>
      </c>
      <c r="L96" t="s">
        <v>179</v>
      </c>
    </row>
    <row r="97" spans="1:12" x14ac:dyDescent="0.35">
      <c r="B97" t="s">
        <v>74</v>
      </c>
      <c r="C97" t="s">
        <v>99</v>
      </c>
      <c r="D97" s="40">
        <v>30.901944444444471</v>
      </c>
      <c r="E97" s="40">
        <v>28.398055555555601</v>
      </c>
      <c r="F97" s="40">
        <v>26.7638888888889</v>
      </c>
      <c r="G97" s="40">
        <v>26.636111111111099</v>
      </c>
      <c r="H97" s="40">
        <v>27.1108333333334</v>
      </c>
      <c r="I97" s="40">
        <v>54.052777777777798</v>
      </c>
    </row>
    <row r="98" spans="1:12" x14ac:dyDescent="0.35">
      <c r="B98" t="s">
        <v>73</v>
      </c>
      <c r="C98" t="s">
        <v>99</v>
      </c>
      <c r="D98" s="40">
        <v>236.23027777777801</v>
      </c>
      <c r="E98" s="40">
        <v>210.98722222222199</v>
      </c>
      <c r="F98" s="40">
        <v>169.828888888889</v>
      </c>
      <c r="G98" s="40">
        <v>154.31416666666701</v>
      </c>
      <c r="H98" s="40">
        <v>131.98027777777801</v>
      </c>
      <c r="I98" s="40">
        <v>172.72277777777799</v>
      </c>
    </row>
    <row r="99" spans="1:12" x14ac:dyDescent="0.35">
      <c r="B99" t="s">
        <v>84</v>
      </c>
      <c r="C99" t="s">
        <v>99</v>
      </c>
      <c r="D99" s="41"/>
      <c r="E99" s="7"/>
      <c r="F99" s="7"/>
      <c r="G99" s="7"/>
      <c r="H99" s="7"/>
      <c r="I99" s="7"/>
      <c r="J99" s="7"/>
      <c r="L99" t="s">
        <v>36</v>
      </c>
    </row>
    <row r="100" spans="1:12" x14ac:dyDescent="0.35">
      <c r="B100" t="s">
        <v>80</v>
      </c>
      <c r="C100" t="s">
        <v>99</v>
      </c>
      <c r="D100" s="40">
        <v>728.33750000000055</v>
      </c>
      <c r="E100" s="40">
        <v>587.61388888888905</v>
      </c>
      <c r="F100" s="40">
        <v>504.98472222222301</v>
      </c>
      <c r="G100" s="40">
        <v>455.52749999999997</v>
      </c>
      <c r="H100" s="40">
        <v>416.92166666666702</v>
      </c>
      <c r="I100" s="40">
        <v>332.95194444444502</v>
      </c>
    </row>
    <row r="102" spans="1:12" x14ac:dyDescent="0.35">
      <c r="A102" s="4" t="s">
        <v>180</v>
      </c>
      <c r="B102" s="4"/>
      <c r="D102" s="4">
        <v>2015</v>
      </c>
      <c r="E102" s="4">
        <v>2025</v>
      </c>
      <c r="F102" s="4">
        <v>2030</v>
      </c>
      <c r="G102" s="4">
        <v>2035</v>
      </c>
      <c r="H102" s="4">
        <v>2040</v>
      </c>
      <c r="I102" s="4">
        <v>2045</v>
      </c>
      <c r="J102" s="4">
        <v>2050</v>
      </c>
    </row>
    <row r="103" spans="1:12" x14ac:dyDescent="0.35">
      <c r="B103" t="s">
        <v>165</v>
      </c>
      <c r="C103" t="s">
        <v>99</v>
      </c>
      <c r="D103" s="40">
        <v>117.90833333305569</v>
      </c>
      <c r="E103" s="40">
        <v>81.346149420277897</v>
      </c>
      <c r="F103" s="40">
        <v>60.247635433055599</v>
      </c>
      <c r="G103" s="40">
        <v>37.933426859166701</v>
      </c>
      <c r="H103" s="40">
        <v>15.707835505</v>
      </c>
      <c r="I103" s="40">
        <v>1.3413666747222199</v>
      </c>
      <c r="L103" t="s">
        <v>135</v>
      </c>
    </row>
    <row r="104" spans="1:12" x14ac:dyDescent="0.35">
      <c r="C104" t="s">
        <v>99</v>
      </c>
      <c r="D104" s="40"/>
      <c r="E104" s="40"/>
      <c r="F104" s="40"/>
      <c r="G104" s="40"/>
      <c r="H104" s="40"/>
      <c r="I104" s="40"/>
    </row>
    <row r="105" spans="1:12" x14ac:dyDescent="0.35">
      <c r="B105" t="s">
        <v>12</v>
      </c>
      <c r="C105" t="s">
        <v>99</v>
      </c>
      <c r="D105" s="40">
        <v>221.11027777750019</v>
      </c>
      <c r="E105" s="40">
        <v>191.668605335834</v>
      </c>
      <c r="F105" s="40">
        <v>155.435063581111</v>
      </c>
      <c r="G105" s="40">
        <v>69.624388457777798</v>
      </c>
      <c r="H105" s="40">
        <v>25.924216292222201</v>
      </c>
      <c r="I105" s="40">
        <v>2.4978364827777799</v>
      </c>
    </row>
    <row r="106" spans="1:12" x14ac:dyDescent="0.35">
      <c r="B106" t="s">
        <v>161</v>
      </c>
      <c r="C106" t="s">
        <v>99</v>
      </c>
      <c r="D106" s="40">
        <v>46.003055555555527</v>
      </c>
      <c r="E106" s="40">
        <v>33.959686956944438</v>
      </c>
      <c r="F106" s="40">
        <v>23.795647126666687</v>
      </c>
      <c r="G106" s="40">
        <v>12.090878732777824</v>
      </c>
      <c r="H106" s="40">
        <v>3.0074624744444436</v>
      </c>
      <c r="I106" s="40">
        <v>0.25623308861111066</v>
      </c>
    </row>
    <row r="107" spans="1:12" x14ac:dyDescent="0.35">
      <c r="B107" t="s">
        <v>162</v>
      </c>
      <c r="C107" t="s">
        <v>99</v>
      </c>
      <c r="D107" s="40">
        <v>12.913888889444459</v>
      </c>
      <c r="E107" s="40">
        <v>9.3124464883333395</v>
      </c>
      <c r="F107" s="40">
        <v>8.6554835080555605</v>
      </c>
      <c r="G107" s="40">
        <v>8.54944063944445</v>
      </c>
      <c r="H107" s="40">
        <v>5.7407095780555597</v>
      </c>
      <c r="I107" s="40">
        <v>0.36092727027777799</v>
      </c>
      <c r="L107" t="s">
        <v>181</v>
      </c>
    </row>
    <row r="108" spans="1:12" x14ac:dyDescent="0.35">
      <c r="B108" t="s">
        <v>163</v>
      </c>
      <c r="C108" t="s">
        <v>99</v>
      </c>
      <c r="D108" s="40">
        <v>21.06472222222224</v>
      </c>
      <c r="E108" s="40">
        <v>18.2909657477778</v>
      </c>
      <c r="F108" s="40">
        <v>15.216915901666701</v>
      </c>
      <c r="G108" s="40">
        <v>12.623903364166701</v>
      </c>
      <c r="H108" s="40">
        <v>8.2833083741666709</v>
      </c>
      <c r="I108" s="40">
        <v>7.2506678611111194E-2</v>
      </c>
      <c r="L108" t="s">
        <v>182</v>
      </c>
    </row>
    <row r="109" spans="1:12" x14ac:dyDescent="0.35">
      <c r="B109" t="s">
        <v>164</v>
      </c>
      <c r="C109" t="s">
        <v>99</v>
      </c>
      <c r="D109" s="40">
        <v>31.546111111388921</v>
      </c>
      <c r="E109" s="40">
        <v>50.059449955833401</v>
      </c>
      <c r="F109" s="40">
        <v>53.557992905833402</v>
      </c>
      <c r="G109" s="40">
        <v>48.8476806500001</v>
      </c>
      <c r="H109" s="40">
        <v>45.622147912222303</v>
      </c>
      <c r="I109" s="40">
        <v>48.370265850277796</v>
      </c>
    </row>
    <row r="110" spans="1:12" x14ac:dyDescent="0.35">
      <c r="B110" t="s">
        <v>118</v>
      </c>
      <c r="C110" t="s">
        <v>99</v>
      </c>
      <c r="D110" s="40">
        <v>0</v>
      </c>
      <c r="E110" s="40">
        <v>1.78214927944445</v>
      </c>
      <c r="F110" s="40">
        <v>13.1816294838889</v>
      </c>
      <c r="G110" s="40">
        <v>78.312988154444497</v>
      </c>
      <c r="H110" s="40">
        <v>102.900192566111</v>
      </c>
      <c r="I110" s="40">
        <v>114.671340557778</v>
      </c>
    </row>
    <row r="111" spans="1:12" x14ac:dyDescent="0.35">
      <c r="B111" t="s">
        <v>74</v>
      </c>
      <c r="C111" t="s">
        <v>99</v>
      </c>
      <c r="D111" s="40">
        <v>53.461111111111158</v>
      </c>
      <c r="E111" s="40">
        <v>62.359775970277802</v>
      </c>
      <c r="F111" s="40">
        <v>76.622620438055606</v>
      </c>
      <c r="G111" s="40">
        <v>85.967529128055602</v>
      </c>
      <c r="H111" s="40">
        <v>93.281591774166799</v>
      </c>
      <c r="I111" s="40">
        <v>99.888109872777903</v>
      </c>
      <c r="L111" t="s">
        <v>183</v>
      </c>
    </row>
    <row r="112" spans="1:12" x14ac:dyDescent="0.35">
      <c r="B112" t="s">
        <v>73</v>
      </c>
      <c r="C112" t="s">
        <v>99</v>
      </c>
      <c r="D112" s="40">
        <v>226.41472222277801</v>
      </c>
      <c r="E112" s="40">
        <v>225.252227243889</v>
      </c>
      <c r="F112" s="40">
        <v>229.94586122666701</v>
      </c>
      <c r="G112" s="40">
        <v>248.27322431527799</v>
      </c>
      <c r="H112" s="40">
        <v>274.30312823388903</v>
      </c>
      <c r="I112" s="40">
        <v>297.99395025416698</v>
      </c>
    </row>
    <row r="113" spans="2:12" x14ac:dyDescent="0.35">
      <c r="B113" t="s">
        <v>84</v>
      </c>
      <c r="C113" t="s">
        <v>99</v>
      </c>
      <c r="D113" s="41"/>
      <c r="E113" s="7"/>
      <c r="F113" s="7"/>
      <c r="G113" s="7"/>
      <c r="H113" s="7"/>
      <c r="I113" s="7"/>
      <c r="J113" s="7"/>
      <c r="L113" t="s">
        <v>36</v>
      </c>
    </row>
    <row r="114" spans="2:12" x14ac:dyDescent="0.35">
      <c r="B114" t="s">
        <v>80</v>
      </c>
      <c r="C114" t="s">
        <v>99</v>
      </c>
      <c r="D114" s="40">
        <v>730.42222222305611</v>
      </c>
      <c r="E114" s="40">
        <v>674.63669212833395</v>
      </c>
      <c r="F114" s="40">
        <v>637.42001138611204</v>
      </c>
      <c r="G114" s="40">
        <v>603.21165486694497</v>
      </c>
      <c r="H114" s="40">
        <v>577.14293108972299</v>
      </c>
      <c r="I114" s="40">
        <v>568.60597237000104</v>
      </c>
      <c r="L114" s="44" t="s">
        <v>184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E927BC-A7F7-419E-AAA2-1F41AA073AD9}">
  <sheetPr>
    <tabColor theme="6" tint="0.79998168889431442"/>
  </sheetPr>
  <dimension ref="A1:L41"/>
  <sheetViews>
    <sheetView zoomScale="70" zoomScaleNormal="70" workbookViewId="0">
      <selection activeCell="L28" sqref="L28"/>
    </sheetView>
  </sheetViews>
  <sheetFormatPr baseColWidth="10" defaultRowHeight="14.5" x14ac:dyDescent="0.35"/>
  <cols>
    <col min="1" max="1" width="34.1796875" customWidth="1"/>
    <col min="2" max="2" width="17.81640625" customWidth="1"/>
    <col min="12" max="12" width="16.453125" bestFit="1" customWidth="1"/>
  </cols>
  <sheetData>
    <row r="1" spans="1:12" s="36" customFormat="1" ht="21" x14ac:dyDescent="0.5">
      <c r="A1" s="35" t="s">
        <v>41</v>
      </c>
    </row>
    <row r="2" spans="1:12" ht="21" x14ac:dyDescent="0.5">
      <c r="A2" s="37"/>
    </row>
    <row r="4" spans="1:12" s="36" customFormat="1" ht="18.5" x14ac:dyDescent="0.45">
      <c r="A4" s="38" t="s">
        <v>185</v>
      </c>
      <c r="B4" s="38"/>
    </row>
    <row r="6" spans="1:12" x14ac:dyDescent="0.35">
      <c r="A6" s="4" t="s">
        <v>376</v>
      </c>
      <c r="B6" s="26"/>
      <c r="C6" s="9"/>
      <c r="D6" s="4">
        <v>2016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t="s">
        <v>186</v>
      </c>
      <c r="C7" t="s">
        <v>187</v>
      </c>
      <c r="D7" s="7">
        <v>28.3</v>
      </c>
      <c r="E7" s="7">
        <v>22.8</v>
      </c>
      <c r="F7" s="7">
        <v>14</v>
      </c>
      <c r="G7" s="7">
        <v>7.6197125077815402</v>
      </c>
      <c r="H7" s="7">
        <v>0</v>
      </c>
      <c r="I7" s="7">
        <v>0</v>
      </c>
      <c r="J7" s="46"/>
    </row>
    <row r="8" spans="1:12" x14ac:dyDescent="0.35">
      <c r="B8" t="s">
        <v>188</v>
      </c>
      <c r="C8" t="s">
        <v>187</v>
      </c>
      <c r="D8" s="7">
        <v>1.2</v>
      </c>
      <c r="E8" s="7">
        <v>2.7</v>
      </c>
      <c r="F8" s="7">
        <v>10.199999999999999</v>
      </c>
      <c r="G8" s="7">
        <v>15.965999999999999</v>
      </c>
      <c r="H8" s="7">
        <v>22.512</v>
      </c>
      <c r="I8" s="7">
        <v>21.443000000000001</v>
      </c>
      <c r="J8" s="46"/>
    </row>
    <row r="9" spans="1:12" x14ac:dyDescent="0.35">
      <c r="B9" t="s">
        <v>189</v>
      </c>
      <c r="C9" t="s">
        <v>187</v>
      </c>
      <c r="D9" s="7">
        <v>11.4</v>
      </c>
      <c r="E9" s="7">
        <v>14.3</v>
      </c>
      <c r="F9" s="7">
        <v>15.5</v>
      </c>
      <c r="G9" s="7">
        <v>16.081</v>
      </c>
      <c r="H9" s="7">
        <v>17.155000000000001</v>
      </c>
      <c r="I9" s="7">
        <v>18.224</v>
      </c>
      <c r="J9" s="46"/>
    </row>
    <row r="10" spans="1:12" x14ac:dyDescent="0.35">
      <c r="B10" t="s">
        <v>80</v>
      </c>
      <c r="C10" t="s">
        <v>187</v>
      </c>
      <c r="D10" s="7">
        <v>40.9</v>
      </c>
      <c r="E10" s="7">
        <v>39.700000000000003</v>
      </c>
      <c r="F10" s="7">
        <v>39.700000000000003</v>
      </c>
      <c r="G10" s="7">
        <v>39.700000000000003</v>
      </c>
      <c r="H10" s="7">
        <v>39.700000000000003</v>
      </c>
      <c r="I10" s="7">
        <v>39.6</v>
      </c>
      <c r="J10" s="46"/>
    </row>
    <row r="12" spans="1:12" x14ac:dyDescent="0.35">
      <c r="A12" s="6" t="s">
        <v>108</v>
      </c>
      <c r="B12" s="29"/>
      <c r="D12" s="4">
        <v>2019</v>
      </c>
      <c r="E12" s="4">
        <v>2025</v>
      </c>
      <c r="F12" s="4">
        <v>2030</v>
      </c>
      <c r="G12" s="4">
        <v>2035</v>
      </c>
      <c r="H12" s="4">
        <v>2040</v>
      </c>
      <c r="I12" s="4">
        <v>2045</v>
      </c>
      <c r="J12" s="4">
        <v>2050</v>
      </c>
    </row>
    <row r="13" spans="1:12" x14ac:dyDescent="0.35">
      <c r="B13" t="s">
        <v>190</v>
      </c>
      <c r="C13" t="s">
        <v>187</v>
      </c>
      <c r="D13" s="7">
        <v>24.126999999999999</v>
      </c>
      <c r="E13" s="7">
        <v>24.273641903598342</v>
      </c>
      <c r="F13" s="7">
        <v>17.268516753994099</v>
      </c>
      <c r="G13" s="7">
        <v>8.4731212610374094</v>
      </c>
      <c r="H13" s="7">
        <v>0</v>
      </c>
      <c r="I13" s="7">
        <v>0</v>
      </c>
    </row>
    <row r="14" spans="1:12" x14ac:dyDescent="0.35">
      <c r="B14" t="s">
        <v>191</v>
      </c>
      <c r="C14" t="s">
        <v>187</v>
      </c>
      <c r="D14" s="7">
        <v>0</v>
      </c>
      <c r="E14" s="7">
        <v>3.0207781971938275</v>
      </c>
      <c r="F14" s="7">
        <v>5</v>
      </c>
      <c r="G14" s="7">
        <v>7.4164964917045095</v>
      </c>
      <c r="H14" s="7">
        <v>7.4385206901560412</v>
      </c>
      <c r="I14" s="7">
        <v>0</v>
      </c>
    </row>
    <row r="15" spans="1:12" x14ac:dyDescent="0.35">
      <c r="B15" t="s">
        <v>192</v>
      </c>
      <c r="C15" t="s">
        <v>187</v>
      </c>
      <c r="D15" s="7">
        <v>0</v>
      </c>
      <c r="E15" s="7">
        <v>0.67096131110747514</v>
      </c>
      <c r="F15" s="7">
        <v>4.5</v>
      </c>
      <c r="G15" s="7">
        <v>10.815724050402416</v>
      </c>
      <c r="H15" s="7">
        <v>18.968227759897903</v>
      </c>
      <c r="I15" s="7">
        <v>24.802795324954523</v>
      </c>
    </row>
    <row r="16" spans="1:12" x14ac:dyDescent="0.35">
      <c r="B16" t="s">
        <v>189</v>
      </c>
      <c r="C16" t="s">
        <v>187</v>
      </c>
      <c r="D16" s="7">
        <v>11.531000000000001</v>
      </c>
      <c r="E16" s="7">
        <v>15.377787558694545</v>
      </c>
      <c r="F16" s="7">
        <v>17.61372376069809</v>
      </c>
      <c r="G16" s="7">
        <v>18.766155648365498</v>
      </c>
      <c r="H16" s="7">
        <v>19.925652618600882</v>
      </c>
      <c r="I16" s="7">
        <v>21.096158707532638</v>
      </c>
    </row>
    <row r="17" spans="1:12" x14ac:dyDescent="0.35">
      <c r="B17" t="s">
        <v>80</v>
      </c>
      <c r="C17" t="s">
        <v>187</v>
      </c>
      <c r="D17" s="7">
        <f>+SUM(D13:D16)</f>
        <v>35.658000000000001</v>
      </c>
      <c r="E17" s="7">
        <f t="shared" ref="E17:I17" si="0">+SUM(E13:E16)</f>
        <v>43.343168970594192</v>
      </c>
      <c r="F17" s="7">
        <f t="shared" si="0"/>
        <v>44.382240514692185</v>
      </c>
      <c r="G17" s="7">
        <f t="shared" si="0"/>
        <v>45.471497451509833</v>
      </c>
      <c r="H17" s="7">
        <f t="shared" si="0"/>
        <v>46.332401068654832</v>
      </c>
      <c r="I17" s="7">
        <f t="shared" si="0"/>
        <v>45.898954032487161</v>
      </c>
    </row>
    <row r="19" spans="1:12" x14ac:dyDescent="0.35">
      <c r="A19" s="8" t="s">
        <v>141</v>
      </c>
      <c r="B19" s="30"/>
      <c r="D19" s="4">
        <v>2019</v>
      </c>
      <c r="E19" s="4">
        <v>2025</v>
      </c>
      <c r="F19" s="4">
        <v>2030</v>
      </c>
      <c r="G19" s="4">
        <v>2035</v>
      </c>
      <c r="H19" s="4">
        <v>2040</v>
      </c>
      <c r="I19" s="4">
        <v>2045</v>
      </c>
      <c r="J19" s="4">
        <v>2050</v>
      </c>
    </row>
    <row r="20" spans="1:12" x14ac:dyDescent="0.35">
      <c r="B20" t="s">
        <v>190</v>
      </c>
      <c r="C20" t="s">
        <v>187</v>
      </c>
      <c r="F20" s="7">
        <v>19</v>
      </c>
      <c r="G20" s="7">
        <v>12.4</v>
      </c>
      <c r="H20" s="7">
        <v>6.1</v>
      </c>
      <c r="I20" s="7">
        <v>0</v>
      </c>
    </row>
    <row r="21" spans="1:12" x14ac:dyDescent="0.35">
      <c r="B21" t="s">
        <v>193</v>
      </c>
      <c r="C21" t="s">
        <v>187</v>
      </c>
      <c r="F21" s="7">
        <v>9.8000000000000007</v>
      </c>
      <c r="G21" s="7">
        <v>15.9</v>
      </c>
      <c r="H21" s="7">
        <v>21.8</v>
      </c>
      <c r="I21" s="7">
        <v>27.6</v>
      </c>
    </row>
    <row r="22" spans="1:12" x14ac:dyDescent="0.35">
      <c r="B22" t="s">
        <v>189</v>
      </c>
      <c r="C22" t="s">
        <v>187</v>
      </c>
      <c r="F22" s="7">
        <v>13.6</v>
      </c>
      <c r="G22" s="7">
        <v>14.1</v>
      </c>
      <c r="H22" s="7">
        <v>14.5</v>
      </c>
      <c r="I22" s="7">
        <v>14.8</v>
      </c>
    </row>
    <row r="23" spans="1:12" x14ac:dyDescent="0.35">
      <c r="B23" t="s">
        <v>80</v>
      </c>
      <c r="C23" t="s">
        <v>187</v>
      </c>
      <c r="F23" s="7">
        <v>42.4</v>
      </c>
      <c r="G23" s="7">
        <v>42.4</v>
      </c>
      <c r="H23" s="7">
        <v>42.4</v>
      </c>
      <c r="I23" s="7">
        <v>42.4</v>
      </c>
    </row>
    <row r="25" spans="1:12" x14ac:dyDescent="0.35">
      <c r="A25" s="4" t="s">
        <v>51</v>
      </c>
      <c r="B25" s="30"/>
      <c r="D25" s="4">
        <v>2019</v>
      </c>
      <c r="E25" s="4">
        <v>2025</v>
      </c>
      <c r="F25" s="4">
        <v>2030</v>
      </c>
      <c r="G25" s="4">
        <v>2035</v>
      </c>
      <c r="H25" s="4">
        <v>2040</v>
      </c>
      <c r="I25" s="4">
        <v>2045</v>
      </c>
      <c r="J25" s="4">
        <v>2050</v>
      </c>
    </row>
    <row r="26" spans="1:12" x14ac:dyDescent="0.35">
      <c r="B26" t="s">
        <v>190</v>
      </c>
      <c r="C26" t="s">
        <v>187</v>
      </c>
      <c r="E26" s="7">
        <v>25.110000610351563</v>
      </c>
      <c r="F26" s="7">
        <v>21.139999389648438</v>
      </c>
      <c r="G26" s="7">
        <v>15.649999618530273</v>
      </c>
      <c r="H26" s="7">
        <v>9.4899997711181641</v>
      </c>
      <c r="I26" s="7">
        <v>3.5199999809265137</v>
      </c>
      <c r="J26" s="7"/>
    </row>
    <row r="27" spans="1:12" x14ac:dyDescent="0.35">
      <c r="B27" t="s">
        <v>193</v>
      </c>
      <c r="C27" t="s">
        <v>187</v>
      </c>
      <c r="E27" s="7">
        <v>2.199999988079071</v>
      </c>
      <c r="F27" s="7">
        <v>3.7900000214576721</v>
      </c>
      <c r="G27" s="7">
        <v>6.7400000691413879</v>
      </c>
      <c r="H27" s="7">
        <v>10.329999733716249</v>
      </c>
      <c r="I27" s="7">
        <v>14.090000152587891</v>
      </c>
      <c r="J27" s="7">
        <v>15.189999580383301</v>
      </c>
    </row>
    <row r="28" spans="1:12" x14ac:dyDescent="0.35">
      <c r="B28" t="s">
        <v>189</v>
      </c>
      <c r="C28" t="s">
        <v>187</v>
      </c>
      <c r="E28" s="7">
        <v>14.409999847412109</v>
      </c>
      <c r="F28" s="7">
        <v>16.260000228881836</v>
      </c>
      <c r="G28" s="7">
        <v>18.049999237060547</v>
      </c>
      <c r="H28" s="7">
        <v>19.760000228881836</v>
      </c>
      <c r="I28" s="7">
        <v>21.530000686645508</v>
      </c>
      <c r="J28" s="7">
        <v>22.780000686645508</v>
      </c>
    </row>
    <row r="29" spans="1:12" x14ac:dyDescent="0.35">
      <c r="B29" t="s">
        <v>80</v>
      </c>
      <c r="C29" t="s">
        <v>187</v>
      </c>
      <c r="E29" s="7">
        <v>41.720000445842743</v>
      </c>
      <c r="F29" s="7">
        <v>41.189999639987946</v>
      </c>
      <c r="G29" s="7">
        <v>40.439998924732208</v>
      </c>
      <c r="H29" s="7">
        <v>39.579999733716249</v>
      </c>
      <c r="I29" s="7">
        <v>39.140000820159912</v>
      </c>
      <c r="J29" s="7">
        <v>37.970000267028809</v>
      </c>
    </row>
    <row r="31" spans="1:12" x14ac:dyDescent="0.35">
      <c r="A31" s="4" t="s">
        <v>22</v>
      </c>
      <c r="B31" s="4"/>
      <c r="D31" s="4">
        <v>2015</v>
      </c>
      <c r="E31" s="4">
        <v>2025</v>
      </c>
      <c r="F31" s="4">
        <v>2030</v>
      </c>
      <c r="G31" s="4">
        <v>2035</v>
      </c>
      <c r="H31" s="4">
        <v>2040</v>
      </c>
      <c r="I31" s="4">
        <v>2045</v>
      </c>
      <c r="J31" s="4">
        <v>2050</v>
      </c>
    </row>
    <row r="32" spans="1:12" x14ac:dyDescent="0.35">
      <c r="B32" t="s">
        <v>190</v>
      </c>
      <c r="C32" t="s">
        <v>187</v>
      </c>
      <c r="L32" t="s">
        <v>36</v>
      </c>
    </row>
    <row r="33" spans="1:12" x14ac:dyDescent="0.35">
      <c r="B33" t="s">
        <v>193</v>
      </c>
      <c r="C33" t="s">
        <v>187</v>
      </c>
      <c r="L33" t="s">
        <v>36</v>
      </c>
    </row>
    <row r="34" spans="1:12" x14ac:dyDescent="0.35">
      <c r="B34" t="s">
        <v>189</v>
      </c>
      <c r="C34" t="s">
        <v>187</v>
      </c>
      <c r="L34" t="s">
        <v>36</v>
      </c>
    </row>
    <row r="35" spans="1:12" x14ac:dyDescent="0.35">
      <c r="B35" t="s">
        <v>80</v>
      </c>
      <c r="C35" t="s">
        <v>187</v>
      </c>
      <c r="D35" s="7">
        <v>43.11</v>
      </c>
      <c r="E35" s="7">
        <v>42.125</v>
      </c>
      <c r="F35" s="7">
        <v>40.509</v>
      </c>
      <c r="G35" s="7">
        <v>39.082000000000001</v>
      </c>
      <c r="H35" s="7">
        <v>38.008000000000003</v>
      </c>
      <c r="I35" s="7">
        <v>36.491</v>
      </c>
    </row>
    <row r="37" spans="1:12" x14ac:dyDescent="0.35">
      <c r="A37" s="4" t="s">
        <v>180</v>
      </c>
      <c r="B37" s="4"/>
      <c r="D37" s="4">
        <v>2015</v>
      </c>
      <c r="E37" s="4">
        <v>2025</v>
      </c>
      <c r="F37" s="4">
        <v>2030</v>
      </c>
      <c r="G37" s="4">
        <v>2035</v>
      </c>
      <c r="H37" s="4">
        <v>2040</v>
      </c>
      <c r="I37" s="4">
        <v>2045</v>
      </c>
      <c r="J37" s="4">
        <v>2050</v>
      </c>
    </row>
    <row r="38" spans="1:12" x14ac:dyDescent="0.35">
      <c r="B38" t="s">
        <v>190</v>
      </c>
      <c r="C38" t="s">
        <v>187</v>
      </c>
      <c r="D38">
        <v>30</v>
      </c>
      <c r="E38">
        <v>25</v>
      </c>
      <c r="F38">
        <v>19</v>
      </c>
      <c r="G38">
        <v>11</v>
      </c>
      <c r="H38">
        <v>3</v>
      </c>
      <c r="I38">
        <v>0</v>
      </c>
    </row>
    <row r="39" spans="1:12" x14ac:dyDescent="0.35">
      <c r="B39" t="s">
        <v>193</v>
      </c>
      <c r="C39" t="s">
        <v>187</v>
      </c>
      <c r="D39">
        <v>1</v>
      </c>
      <c r="E39">
        <v>2</v>
      </c>
      <c r="F39">
        <v>5</v>
      </c>
      <c r="G39">
        <v>11</v>
      </c>
      <c r="H39">
        <v>17</v>
      </c>
      <c r="I39">
        <v>20</v>
      </c>
    </row>
    <row r="40" spans="1:12" x14ac:dyDescent="0.35">
      <c r="B40" t="s">
        <v>189</v>
      </c>
      <c r="C40" t="s">
        <v>187</v>
      </c>
      <c r="D40" s="7">
        <v>13</v>
      </c>
      <c r="E40" s="7">
        <v>14</v>
      </c>
      <c r="F40" s="7">
        <v>16</v>
      </c>
      <c r="G40" s="7">
        <v>18</v>
      </c>
      <c r="H40" s="7">
        <v>20</v>
      </c>
      <c r="I40" s="7">
        <v>20</v>
      </c>
    </row>
    <row r="41" spans="1:12" x14ac:dyDescent="0.35">
      <c r="B41" t="s">
        <v>80</v>
      </c>
      <c r="C41" t="s">
        <v>187</v>
      </c>
      <c r="D41" s="7">
        <v>43</v>
      </c>
      <c r="E41" s="7">
        <v>41</v>
      </c>
      <c r="F41" s="7">
        <v>41</v>
      </c>
      <c r="G41" s="7">
        <v>41</v>
      </c>
      <c r="H41" s="7">
        <v>40</v>
      </c>
      <c r="I41" s="7">
        <v>40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5D0E6-E9CC-41FE-BF59-690D5631169E}">
  <sheetPr>
    <tabColor theme="7" tint="0.79998168889431442"/>
  </sheetPr>
  <dimension ref="A1:L101"/>
  <sheetViews>
    <sheetView topLeftCell="A16" zoomScale="70" zoomScaleNormal="70" workbookViewId="0">
      <selection activeCell="L45" sqref="L45"/>
    </sheetView>
  </sheetViews>
  <sheetFormatPr baseColWidth="10" defaultRowHeight="14.5" x14ac:dyDescent="0.35"/>
  <cols>
    <col min="1" max="1" width="36.26953125" customWidth="1"/>
    <col min="2" max="2" width="34.1796875" customWidth="1"/>
    <col min="12" max="12" width="34.1796875" bestFit="1" customWidth="1"/>
  </cols>
  <sheetData>
    <row r="1" spans="1:12" s="48" customFormat="1" ht="21" x14ac:dyDescent="0.5">
      <c r="A1" s="47" t="s">
        <v>42</v>
      </c>
    </row>
    <row r="2" spans="1:12" ht="21" x14ac:dyDescent="0.5">
      <c r="A2" s="37"/>
    </row>
    <row r="4" spans="1:12" s="48" customFormat="1" ht="18.5" x14ac:dyDescent="0.45">
      <c r="A4" s="49" t="s">
        <v>194</v>
      </c>
      <c r="B4" s="49"/>
    </row>
    <row r="6" spans="1:12" x14ac:dyDescent="0.35">
      <c r="A6" s="4" t="s">
        <v>376</v>
      </c>
      <c r="B6" s="26"/>
      <c r="C6" s="9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s="50" t="s">
        <v>165</v>
      </c>
      <c r="C7" s="51" t="s">
        <v>99</v>
      </c>
      <c r="D7" s="52">
        <v>5.9173611111111102</v>
      </c>
      <c r="E7" s="52">
        <v>3.9242150282374895</v>
      </c>
      <c r="F7" s="52">
        <v>2.2657299770503201</v>
      </c>
      <c r="G7" s="52">
        <v>1.1217795031129649</v>
      </c>
      <c r="H7" s="52">
        <v>0.49146374421145511</v>
      </c>
      <c r="I7" s="52">
        <v>7.092983737318688E-2</v>
      </c>
    </row>
    <row r="8" spans="1:12" x14ac:dyDescent="0.35">
      <c r="B8" s="50" t="s">
        <v>12</v>
      </c>
      <c r="C8" s="51" t="s">
        <v>99</v>
      </c>
      <c r="D8" s="52">
        <v>352.78800979350245</v>
      </c>
      <c r="E8" s="52">
        <v>283.99096003744279</v>
      </c>
      <c r="F8" s="52">
        <v>210.24521996835685</v>
      </c>
      <c r="G8" s="52">
        <v>138.17353065593744</v>
      </c>
      <c r="H8" s="52">
        <v>66.934932515887425</v>
      </c>
      <c r="I8" s="52">
        <v>3.3321101455930098</v>
      </c>
    </row>
    <row r="9" spans="1:12" x14ac:dyDescent="0.35">
      <c r="B9" s="50" t="s">
        <v>181</v>
      </c>
      <c r="C9" s="51" t="s">
        <v>99</v>
      </c>
      <c r="D9" s="52">
        <v>159.34121584424381</v>
      </c>
      <c r="E9" s="52">
        <v>119.03746652102606</v>
      </c>
      <c r="F9" s="52">
        <v>76.811002064759279</v>
      </c>
      <c r="G9" s="52">
        <v>43.089203275608</v>
      </c>
      <c r="H9" s="52">
        <v>17.368922948565039</v>
      </c>
      <c r="I9" s="52">
        <v>2.8679560077651036</v>
      </c>
    </row>
    <row r="10" spans="1:12" x14ac:dyDescent="0.35">
      <c r="B10" s="50" t="s">
        <v>73</v>
      </c>
      <c r="C10" s="51" t="s">
        <v>99</v>
      </c>
      <c r="D10" s="52">
        <v>269.20928738166839</v>
      </c>
      <c r="E10" s="52">
        <v>260.13337637500882</v>
      </c>
      <c r="F10" s="52">
        <v>258.95199341850764</v>
      </c>
      <c r="G10" s="52">
        <v>250.0087608226178</v>
      </c>
      <c r="H10" s="52">
        <v>241.80460477378239</v>
      </c>
      <c r="I10" s="52">
        <v>234.61815295488572</v>
      </c>
    </row>
    <row r="11" spans="1:12" x14ac:dyDescent="0.35">
      <c r="B11" s="50" t="s">
        <v>74</v>
      </c>
      <c r="C11" s="51" t="s">
        <v>99</v>
      </c>
      <c r="D11" s="52">
        <v>56.219874640409415</v>
      </c>
      <c r="E11" s="52">
        <v>72.582286274522787</v>
      </c>
      <c r="F11" s="52">
        <v>84.849315350493256</v>
      </c>
      <c r="G11" s="52">
        <v>97.670303347502596</v>
      </c>
      <c r="H11" s="52">
        <v>110.10561216793946</v>
      </c>
      <c r="I11" s="52">
        <v>120.46374188375918</v>
      </c>
    </row>
    <row r="12" spans="1:12" x14ac:dyDescent="0.35">
      <c r="B12" s="50" t="s">
        <v>195</v>
      </c>
      <c r="C12" s="51" t="s">
        <v>99</v>
      </c>
      <c r="D12" s="52">
        <v>79.519987196153423</v>
      </c>
      <c r="E12" s="52">
        <v>97.722755571026781</v>
      </c>
      <c r="F12" s="52">
        <v>104.86498141251738</v>
      </c>
      <c r="G12" s="52">
        <v>109.92522502680683</v>
      </c>
      <c r="H12" s="52">
        <v>112.23737270959121</v>
      </c>
      <c r="I12" s="52">
        <v>109.31828891945572</v>
      </c>
    </row>
    <row r="13" spans="1:12" x14ac:dyDescent="0.35">
      <c r="B13" s="50" t="s">
        <v>153</v>
      </c>
      <c r="C13" s="51" t="s">
        <v>99</v>
      </c>
      <c r="D13" s="52">
        <v>8.6460674641303914</v>
      </c>
      <c r="E13" s="52">
        <v>13.958092643148792</v>
      </c>
      <c r="F13" s="52">
        <v>18.554865361166616</v>
      </c>
      <c r="G13" s="52">
        <v>23.382630965575181</v>
      </c>
      <c r="H13" s="52">
        <v>28.346621233195535</v>
      </c>
      <c r="I13" s="52">
        <v>31.120746028417095</v>
      </c>
    </row>
    <row r="14" spans="1:12" x14ac:dyDescent="0.35">
      <c r="B14" s="50" t="s">
        <v>196</v>
      </c>
      <c r="C14" s="51" t="s">
        <v>99</v>
      </c>
      <c r="D14" s="52">
        <v>12.959030398266362</v>
      </c>
      <c r="E14" s="52">
        <v>36.952196218278154</v>
      </c>
      <c r="F14" s="52">
        <v>66.678884715402049</v>
      </c>
      <c r="G14" s="52">
        <v>92.341691693253381</v>
      </c>
      <c r="H14" s="52">
        <v>118.14590501370478</v>
      </c>
      <c r="I14" s="52">
        <v>137.69978898787477</v>
      </c>
    </row>
    <row r="15" spans="1:12" x14ac:dyDescent="0.35">
      <c r="B15" s="50" t="s">
        <v>92</v>
      </c>
      <c r="C15" s="51" t="s">
        <v>99</v>
      </c>
      <c r="D15" s="52">
        <v>0</v>
      </c>
      <c r="E15" s="52">
        <v>0</v>
      </c>
      <c r="F15" s="52">
        <v>0</v>
      </c>
      <c r="G15" s="52">
        <v>0</v>
      </c>
      <c r="H15" s="52">
        <v>0</v>
      </c>
      <c r="I15" s="52">
        <v>0</v>
      </c>
    </row>
    <row r="16" spans="1:12" x14ac:dyDescent="0.35">
      <c r="B16" s="50" t="s">
        <v>28</v>
      </c>
      <c r="C16" s="51" t="s">
        <v>99</v>
      </c>
      <c r="D16" s="52">
        <v>0</v>
      </c>
      <c r="E16" s="52">
        <v>0</v>
      </c>
      <c r="F16" s="52">
        <v>0</v>
      </c>
      <c r="G16" s="52">
        <v>0</v>
      </c>
      <c r="H16" s="52">
        <v>0</v>
      </c>
      <c r="I16" s="52">
        <v>0</v>
      </c>
    </row>
    <row r="17" spans="1:10" x14ac:dyDescent="0.35">
      <c r="B17" s="50" t="s">
        <v>84</v>
      </c>
      <c r="C17" s="51" t="s">
        <v>99</v>
      </c>
      <c r="D17" s="52"/>
      <c r="E17" s="52"/>
      <c r="F17" s="52"/>
      <c r="G17" s="52"/>
      <c r="H17" s="52"/>
      <c r="I17" s="52"/>
    </row>
    <row r="18" spans="1:10" x14ac:dyDescent="0.35">
      <c r="B18" s="53" t="s">
        <v>80</v>
      </c>
      <c r="C18" s="51" t="s">
        <v>99</v>
      </c>
      <c r="D18" s="52">
        <f>SUM(D7:D16)</f>
        <v>944.60083382948551</v>
      </c>
      <c r="E18" s="52">
        <f t="shared" ref="E18:I18" si="0">SUM(E7:E16)</f>
        <v>888.30134866869173</v>
      </c>
      <c r="F18" s="52">
        <f t="shared" si="0"/>
        <v>823.22199226825353</v>
      </c>
      <c r="G18" s="52">
        <f t="shared" si="0"/>
        <v>755.71312529041415</v>
      </c>
      <c r="H18" s="52">
        <f t="shared" si="0"/>
        <v>695.43543510687721</v>
      </c>
      <c r="I18" s="52">
        <f t="shared" si="0"/>
        <v>639.49171476512379</v>
      </c>
    </row>
    <row r="20" spans="1:10" x14ac:dyDescent="0.35">
      <c r="A20" s="6" t="s">
        <v>108</v>
      </c>
      <c r="B20" s="29"/>
      <c r="D20" s="4">
        <v>2019</v>
      </c>
      <c r="E20" s="4">
        <v>2025</v>
      </c>
      <c r="F20" s="4">
        <v>2030</v>
      </c>
      <c r="G20" s="4">
        <v>2035</v>
      </c>
      <c r="H20" s="4">
        <v>2040</v>
      </c>
      <c r="I20" s="4">
        <v>2045</v>
      </c>
      <c r="J20" s="4">
        <v>2050</v>
      </c>
    </row>
    <row r="21" spans="1:10" x14ac:dyDescent="0.35">
      <c r="B21" s="9" t="s">
        <v>165</v>
      </c>
      <c r="C21" t="s">
        <v>99</v>
      </c>
      <c r="D21" s="54">
        <v>4</v>
      </c>
      <c r="E21" s="55"/>
      <c r="F21" s="56">
        <v>0</v>
      </c>
      <c r="G21" s="56"/>
      <c r="H21" s="56"/>
      <c r="I21" s="56">
        <v>0</v>
      </c>
    </row>
    <row r="22" spans="1:10" x14ac:dyDescent="0.35">
      <c r="B22" s="9" t="s">
        <v>12</v>
      </c>
      <c r="C22" t="s">
        <v>99</v>
      </c>
      <c r="D22" s="57">
        <v>360.56447793481959</v>
      </c>
      <c r="E22" s="58"/>
      <c r="F22" s="56">
        <v>184.65989592014489</v>
      </c>
      <c r="G22" s="56"/>
      <c r="H22" s="56"/>
      <c r="I22" s="56">
        <v>0</v>
      </c>
    </row>
    <row r="23" spans="1:10" x14ac:dyDescent="0.35">
      <c r="B23" s="9" t="s">
        <v>181</v>
      </c>
      <c r="C23" t="s">
        <v>99</v>
      </c>
      <c r="D23" s="57">
        <v>182.98851150579094</v>
      </c>
      <c r="E23" s="58"/>
      <c r="F23" s="56">
        <v>84.115748689702514</v>
      </c>
      <c r="G23" s="56"/>
      <c r="H23" s="56"/>
      <c r="I23" s="56">
        <v>0</v>
      </c>
    </row>
    <row r="24" spans="1:10" x14ac:dyDescent="0.35">
      <c r="B24" s="9" t="s">
        <v>73</v>
      </c>
      <c r="C24" t="s">
        <v>99</v>
      </c>
      <c r="D24" s="57">
        <v>261.89942354308999</v>
      </c>
      <c r="E24" s="58"/>
      <c r="F24" s="56">
        <v>278.59912256017094</v>
      </c>
      <c r="G24" s="56"/>
      <c r="H24" s="56"/>
      <c r="I24" s="56">
        <v>259.597158879885</v>
      </c>
    </row>
    <row r="25" spans="1:10" x14ac:dyDescent="0.35">
      <c r="B25" s="9" t="s">
        <v>74</v>
      </c>
      <c r="C25" t="s">
        <v>99</v>
      </c>
      <c r="D25" s="59">
        <v>57.371610199551981</v>
      </c>
      <c r="E25" s="58"/>
      <c r="F25" s="58">
        <v>101.19857338395241</v>
      </c>
      <c r="G25" s="56"/>
      <c r="H25" s="56"/>
      <c r="I25" s="56">
        <v>124.12078396675531</v>
      </c>
    </row>
    <row r="26" spans="1:10" x14ac:dyDescent="0.35">
      <c r="B26" s="9" t="s">
        <v>195</v>
      </c>
      <c r="C26" t="s">
        <v>99</v>
      </c>
      <c r="D26" s="57">
        <v>100.41215251163686</v>
      </c>
      <c r="E26" s="58"/>
      <c r="F26" s="58">
        <v>84.329092128201523</v>
      </c>
      <c r="G26" s="56"/>
      <c r="H26" s="56"/>
      <c r="I26" s="56">
        <v>42.922538152120751</v>
      </c>
    </row>
    <row r="27" spans="1:10" x14ac:dyDescent="0.35">
      <c r="B27" s="9" t="s">
        <v>153</v>
      </c>
      <c r="C27" t="s">
        <v>99</v>
      </c>
      <c r="D27" s="56">
        <v>0</v>
      </c>
      <c r="E27" s="58"/>
      <c r="F27" s="58">
        <v>0</v>
      </c>
      <c r="G27" s="56"/>
      <c r="H27" s="56"/>
      <c r="I27" s="56">
        <v>0</v>
      </c>
    </row>
    <row r="28" spans="1:10" x14ac:dyDescent="0.35">
      <c r="B28" s="9" t="s">
        <v>196</v>
      </c>
      <c r="C28" t="s">
        <v>99</v>
      </c>
      <c r="D28" s="59">
        <v>18.934290102727914</v>
      </c>
      <c r="E28" s="58"/>
      <c r="F28" s="58">
        <v>106.73241276069859</v>
      </c>
      <c r="G28" s="56"/>
      <c r="H28" s="56"/>
      <c r="I28" s="56">
        <v>139.53194491949768</v>
      </c>
    </row>
    <row r="29" spans="1:10" x14ac:dyDescent="0.35">
      <c r="B29" t="s">
        <v>197</v>
      </c>
      <c r="C29" t="s">
        <v>99</v>
      </c>
      <c r="D29" s="59">
        <v>3.3416869739539834E-3</v>
      </c>
      <c r="E29" s="58"/>
      <c r="F29" s="58">
        <v>1.9226772116849133</v>
      </c>
      <c r="G29" s="56"/>
      <c r="H29" s="56"/>
      <c r="I29" s="56">
        <v>28.913973552680204</v>
      </c>
    </row>
    <row r="30" spans="1:10" x14ac:dyDescent="0.35">
      <c r="B30" t="s">
        <v>198</v>
      </c>
      <c r="C30" t="s">
        <v>99</v>
      </c>
      <c r="D30" s="59">
        <v>34.679404827560802</v>
      </c>
      <c r="E30" s="60"/>
      <c r="F30" s="60">
        <v>24.991168372780407</v>
      </c>
      <c r="G30" s="61"/>
      <c r="H30" s="61"/>
      <c r="I30" s="61">
        <v>0</v>
      </c>
    </row>
    <row r="31" spans="1:10" x14ac:dyDescent="0.35">
      <c r="B31" s="9" t="s">
        <v>84</v>
      </c>
      <c r="C31" t="s">
        <v>99</v>
      </c>
      <c r="D31" s="7">
        <v>9</v>
      </c>
      <c r="E31" s="60"/>
      <c r="F31" s="60">
        <v>13.827068672269426</v>
      </c>
      <c r="G31" s="60"/>
      <c r="H31" s="60"/>
      <c r="I31" s="60">
        <v>17.622415018103247</v>
      </c>
    </row>
    <row r="32" spans="1:10" x14ac:dyDescent="0.35">
      <c r="B32" s="9" t="s">
        <v>80</v>
      </c>
      <c r="C32" t="s">
        <v>99</v>
      </c>
      <c r="D32" s="7">
        <v>1029.4289153979735</v>
      </c>
      <c r="E32" s="7"/>
      <c r="F32" s="7">
        <v>880.37575969960562</v>
      </c>
      <c r="G32" s="7"/>
      <c r="H32" s="7"/>
      <c r="I32" s="7">
        <v>612.7088144890422</v>
      </c>
    </row>
    <row r="34" spans="1:12" x14ac:dyDescent="0.35">
      <c r="A34" s="8" t="s">
        <v>141</v>
      </c>
      <c r="B34" s="30"/>
      <c r="D34" s="4">
        <v>2019</v>
      </c>
      <c r="E34" s="4">
        <v>2025</v>
      </c>
      <c r="F34" s="4">
        <v>2030</v>
      </c>
      <c r="G34" s="4">
        <v>2035</v>
      </c>
      <c r="H34" s="4">
        <v>2040</v>
      </c>
      <c r="I34" s="4">
        <v>2045</v>
      </c>
      <c r="J34" s="4">
        <v>2050</v>
      </c>
    </row>
    <row r="35" spans="1:12" x14ac:dyDescent="0.35">
      <c r="B35" s="9" t="s">
        <v>165</v>
      </c>
      <c r="C35" t="s">
        <v>99</v>
      </c>
      <c r="D35" s="52"/>
      <c r="F35" s="52">
        <v>0</v>
      </c>
      <c r="G35" s="52">
        <v>0</v>
      </c>
      <c r="H35" s="52">
        <v>0</v>
      </c>
      <c r="I35" s="52">
        <v>0</v>
      </c>
    </row>
    <row r="36" spans="1:12" x14ac:dyDescent="0.35">
      <c r="B36" s="9" t="s">
        <v>12</v>
      </c>
      <c r="C36" t="s">
        <v>99</v>
      </c>
      <c r="D36" s="52"/>
      <c r="F36" s="52">
        <v>244.9</v>
      </c>
      <c r="G36" s="52">
        <v>169.9</v>
      </c>
      <c r="H36" s="52">
        <v>100.6</v>
      </c>
      <c r="I36" s="52">
        <v>40.4</v>
      </c>
      <c r="L36" t="s">
        <v>199</v>
      </c>
    </row>
    <row r="37" spans="1:12" x14ac:dyDescent="0.35">
      <c r="B37" s="9" t="s">
        <v>181</v>
      </c>
      <c r="C37" t="s">
        <v>99</v>
      </c>
      <c r="D37" s="52"/>
      <c r="F37" s="52">
        <v>86.7</v>
      </c>
      <c r="G37" s="52">
        <v>43.3</v>
      </c>
      <c r="H37" s="52">
        <v>16.399999999999999</v>
      </c>
      <c r="I37" s="52">
        <v>11.3</v>
      </c>
    </row>
    <row r="38" spans="1:12" x14ac:dyDescent="0.35">
      <c r="B38" s="9" t="s">
        <v>73</v>
      </c>
      <c r="C38" t="s">
        <v>99</v>
      </c>
      <c r="D38" s="52"/>
      <c r="F38" s="52">
        <v>298.2</v>
      </c>
      <c r="G38" s="52">
        <v>308.8</v>
      </c>
      <c r="H38" s="52">
        <v>309.39999999999998</v>
      </c>
      <c r="I38" s="52">
        <v>303</v>
      </c>
    </row>
    <row r="39" spans="1:12" x14ac:dyDescent="0.35">
      <c r="B39" s="9" t="s">
        <v>74</v>
      </c>
      <c r="C39" t="s">
        <v>99</v>
      </c>
      <c r="D39" s="52"/>
      <c r="F39" s="52">
        <v>57.7</v>
      </c>
      <c r="G39" s="52">
        <v>56.2</v>
      </c>
      <c r="H39" s="52">
        <v>53</v>
      </c>
      <c r="I39" s="52">
        <v>47.5</v>
      </c>
    </row>
    <row r="40" spans="1:12" x14ac:dyDescent="0.35">
      <c r="B40" s="9" t="s">
        <v>195</v>
      </c>
      <c r="C40" t="s">
        <v>99</v>
      </c>
      <c r="D40" s="52"/>
      <c r="F40" s="52">
        <v>95.7</v>
      </c>
      <c r="G40" s="52">
        <v>95.7</v>
      </c>
      <c r="H40" s="52">
        <v>94.1</v>
      </c>
      <c r="I40" s="52">
        <v>89.7</v>
      </c>
      <c r="L40" t="s">
        <v>200</v>
      </c>
    </row>
    <row r="41" spans="1:12" x14ac:dyDescent="0.35">
      <c r="B41" s="62" t="s">
        <v>153</v>
      </c>
      <c r="C41" t="s">
        <v>99</v>
      </c>
      <c r="F41" s="7"/>
      <c r="G41" s="7"/>
      <c r="H41" s="7"/>
      <c r="I41" s="7"/>
    </row>
    <row r="42" spans="1:12" x14ac:dyDescent="0.35">
      <c r="B42" s="50" t="s">
        <v>196</v>
      </c>
      <c r="C42" t="s">
        <v>99</v>
      </c>
      <c r="F42" s="7"/>
      <c r="G42" s="7"/>
      <c r="H42" s="7"/>
      <c r="I42" s="7"/>
      <c r="L42" t="s">
        <v>220</v>
      </c>
    </row>
    <row r="43" spans="1:12" x14ac:dyDescent="0.35">
      <c r="B43" s="50" t="s">
        <v>92</v>
      </c>
      <c r="C43" t="s">
        <v>99</v>
      </c>
      <c r="D43" s="52"/>
      <c r="F43" s="52">
        <v>5.5</v>
      </c>
      <c r="G43" s="52">
        <v>19.5</v>
      </c>
      <c r="H43" s="52">
        <v>45.1</v>
      </c>
      <c r="I43" s="52">
        <v>79.2</v>
      </c>
    </row>
    <row r="44" spans="1:12" x14ac:dyDescent="0.35">
      <c r="B44" s="50" t="s">
        <v>28</v>
      </c>
      <c r="C44" t="s">
        <v>99</v>
      </c>
      <c r="F44" s="7"/>
      <c r="G44" s="7"/>
      <c r="H44" s="7"/>
      <c r="I44" s="7"/>
    </row>
    <row r="45" spans="1:12" x14ac:dyDescent="0.35">
      <c r="B45" s="9" t="s">
        <v>84</v>
      </c>
      <c r="C45" t="s">
        <v>99</v>
      </c>
      <c r="D45" s="52"/>
      <c r="F45" s="52">
        <v>0</v>
      </c>
      <c r="G45" s="52">
        <v>0</v>
      </c>
      <c r="H45" s="52">
        <v>0</v>
      </c>
      <c r="I45" s="52">
        <v>0</v>
      </c>
    </row>
    <row r="46" spans="1:12" x14ac:dyDescent="0.35">
      <c r="B46" s="9" t="s">
        <v>80</v>
      </c>
      <c r="C46" t="s">
        <v>99</v>
      </c>
      <c r="D46" s="52"/>
      <c r="F46" s="52">
        <f t="shared" ref="F46:I46" si="1">SUM(F35:F45)</f>
        <v>788.7</v>
      </c>
      <c r="G46" s="52">
        <f t="shared" si="1"/>
        <v>693.40000000000009</v>
      </c>
      <c r="H46" s="52">
        <f t="shared" si="1"/>
        <v>618.6</v>
      </c>
      <c r="I46" s="52">
        <f t="shared" si="1"/>
        <v>571.1</v>
      </c>
    </row>
    <row r="48" spans="1:12" x14ac:dyDescent="0.35">
      <c r="A48" s="4" t="s">
        <v>51</v>
      </c>
      <c r="B48" s="30"/>
      <c r="D48" s="4">
        <v>2019</v>
      </c>
      <c r="E48" s="4">
        <v>2025</v>
      </c>
      <c r="F48" s="4">
        <v>2030</v>
      </c>
      <c r="G48" s="4">
        <v>2035</v>
      </c>
      <c r="H48" s="4">
        <v>2040</v>
      </c>
      <c r="I48" s="4">
        <v>2045</v>
      </c>
      <c r="J48" s="4">
        <v>2050</v>
      </c>
    </row>
    <row r="49" spans="1:10" x14ac:dyDescent="0.35">
      <c r="B49" t="s">
        <v>12</v>
      </c>
      <c r="C49" t="s">
        <v>99</v>
      </c>
      <c r="F49" s="7">
        <v>262.40155029296875</v>
      </c>
      <c r="G49" s="7"/>
      <c r="H49" s="7">
        <v>64.241889953613281</v>
      </c>
      <c r="J49" s="7">
        <v>0</v>
      </c>
    </row>
    <row r="50" spans="1:10" x14ac:dyDescent="0.35">
      <c r="B50" t="s">
        <v>181</v>
      </c>
      <c r="C50" t="s">
        <v>99</v>
      </c>
      <c r="F50" s="7">
        <v>58.774662017822266</v>
      </c>
      <c r="G50" s="7"/>
      <c r="H50" s="7">
        <v>12.418343544006348</v>
      </c>
      <c r="J50" s="7">
        <v>0</v>
      </c>
    </row>
    <row r="51" spans="1:10" x14ac:dyDescent="0.35">
      <c r="B51" t="s">
        <v>73</v>
      </c>
      <c r="C51" t="s">
        <v>99</v>
      </c>
      <c r="F51" s="7">
        <v>63.141948699951172</v>
      </c>
      <c r="G51" s="7"/>
      <c r="H51" s="7">
        <v>91.680341720581055</v>
      </c>
      <c r="J51" s="7">
        <v>89.434985637664795</v>
      </c>
    </row>
    <row r="52" spans="1:10" x14ac:dyDescent="0.35">
      <c r="B52" t="s">
        <v>74</v>
      </c>
      <c r="C52" t="s">
        <v>99</v>
      </c>
      <c r="F52" s="7">
        <v>80.2554931640625</v>
      </c>
      <c r="G52" s="7"/>
      <c r="H52" s="7">
        <v>111.54267120361328</v>
      </c>
      <c r="J52" s="7">
        <v>108.52556610107422</v>
      </c>
    </row>
    <row r="53" spans="1:10" x14ac:dyDescent="0.35">
      <c r="B53" t="s">
        <v>195</v>
      </c>
      <c r="C53" t="s">
        <v>99</v>
      </c>
      <c r="F53" s="7">
        <v>73.397003173828125</v>
      </c>
      <c r="G53" s="7"/>
      <c r="H53" s="7">
        <v>70.790855407714844</v>
      </c>
      <c r="J53" s="7">
        <v>54.664451599121094</v>
      </c>
    </row>
    <row r="54" spans="1:10" x14ac:dyDescent="0.35">
      <c r="B54" t="s">
        <v>153</v>
      </c>
      <c r="C54" t="s">
        <v>99</v>
      </c>
      <c r="F54" s="7">
        <v>7.0128664970397949</v>
      </c>
      <c r="G54" s="7"/>
      <c r="H54" s="7">
        <v>5.4736032485961914</v>
      </c>
      <c r="J54" s="7">
        <v>3.0524740219116211</v>
      </c>
    </row>
    <row r="55" spans="1:10" x14ac:dyDescent="0.35">
      <c r="B55" t="s">
        <v>196</v>
      </c>
      <c r="C55" t="s">
        <v>99</v>
      </c>
      <c r="F55" s="7">
        <v>73.506492614746094</v>
      </c>
      <c r="G55" s="7"/>
      <c r="H55" s="7">
        <v>168.07231140136719</v>
      </c>
      <c r="J55" s="7">
        <v>181.86654663085938</v>
      </c>
    </row>
    <row r="56" spans="1:10" x14ac:dyDescent="0.35">
      <c r="B56" t="s">
        <v>92</v>
      </c>
      <c r="C56" t="s">
        <v>99</v>
      </c>
      <c r="F56" s="7">
        <v>0</v>
      </c>
      <c r="G56" s="7"/>
      <c r="H56" s="7">
        <v>0</v>
      </c>
      <c r="J56" s="7">
        <v>0</v>
      </c>
    </row>
    <row r="57" spans="1:10" x14ac:dyDescent="0.35">
      <c r="B57" t="s">
        <v>28</v>
      </c>
      <c r="C57" t="s">
        <v>99</v>
      </c>
      <c r="F57" s="7">
        <v>0</v>
      </c>
      <c r="G57" s="7"/>
      <c r="H57" s="7">
        <v>0</v>
      </c>
      <c r="J57" s="7">
        <v>0</v>
      </c>
    </row>
    <row r="58" spans="1:10" x14ac:dyDescent="0.35">
      <c r="B58" t="s">
        <v>84</v>
      </c>
      <c r="C58" t="s">
        <v>99</v>
      </c>
      <c r="F58" s="7"/>
      <c r="G58" s="7"/>
      <c r="H58" s="7"/>
      <c r="J58" s="7"/>
    </row>
    <row r="59" spans="1:10" x14ac:dyDescent="0.35">
      <c r="B59" t="s">
        <v>80</v>
      </c>
      <c r="C59" t="s">
        <v>99</v>
      </c>
      <c r="F59" s="7">
        <f>SUM(F49:F57)</f>
        <v>618.4900164604187</v>
      </c>
      <c r="G59" s="7"/>
      <c r="H59" s="7">
        <f t="shared" ref="H59:J59" si="2">SUM(H49:H57)</f>
        <v>524.22001647949219</v>
      </c>
      <c r="I59" s="7"/>
      <c r="J59" s="7">
        <f t="shared" si="2"/>
        <v>437.5440239906311</v>
      </c>
    </row>
    <row r="61" spans="1:10" x14ac:dyDescent="0.35">
      <c r="A61" s="4" t="s">
        <v>7</v>
      </c>
      <c r="B61" s="30"/>
      <c r="D61" s="4">
        <v>2015</v>
      </c>
      <c r="E61" s="4">
        <v>2025</v>
      </c>
      <c r="F61" s="4">
        <v>2030</v>
      </c>
      <c r="G61" s="4">
        <v>2035</v>
      </c>
      <c r="H61" s="4">
        <v>2040</v>
      </c>
      <c r="I61" s="4">
        <v>2045</v>
      </c>
      <c r="J61" s="4">
        <v>2050</v>
      </c>
    </row>
    <row r="62" spans="1:10" x14ac:dyDescent="0.35">
      <c r="B62" s="9" t="s">
        <v>165</v>
      </c>
      <c r="C62" t="s">
        <v>99</v>
      </c>
      <c r="D62" s="63">
        <v>34.340111111111142</v>
      </c>
      <c r="E62" s="64">
        <v>7.01141666666667</v>
      </c>
      <c r="F62" s="64">
        <v>5.3974722222222304</v>
      </c>
      <c r="G62" s="64">
        <v>3.87347222222223</v>
      </c>
      <c r="H62" s="64">
        <v>1.76525</v>
      </c>
      <c r="I62" s="64">
        <v>0.61333333333333395</v>
      </c>
    </row>
    <row r="63" spans="1:10" x14ac:dyDescent="0.35">
      <c r="B63" s="9" t="s">
        <v>12</v>
      </c>
      <c r="C63" t="s">
        <v>99</v>
      </c>
      <c r="D63" s="63">
        <v>348.20491666666697</v>
      </c>
      <c r="E63" s="64">
        <v>305.65911111111097</v>
      </c>
      <c r="F63" s="64">
        <v>254.62975</v>
      </c>
      <c r="G63" s="64">
        <v>167.175472222222</v>
      </c>
      <c r="H63" s="64">
        <v>48.439138888888898</v>
      </c>
      <c r="I63" s="64">
        <v>2.4414444444444499</v>
      </c>
    </row>
    <row r="64" spans="1:10" x14ac:dyDescent="0.35">
      <c r="B64" s="9" t="s">
        <v>181</v>
      </c>
      <c r="C64" t="s">
        <v>99</v>
      </c>
      <c r="D64" s="63">
        <v>221.33963888888911</v>
      </c>
      <c r="E64" s="64">
        <v>172.75577777777801</v>
      </c>
      <c r="F64" s="64">
        <v>138.84969444444499</v>
      </c>
      <c r="G64" s="64">
        <v>40.013666666666701</v>
      </c>
      <c r="H64" s="64">
        <v>0</v>
      </c>
      <c r="I64" s="64">
        <v>0</v>
      </c>
    </row>
    <row r="65" spans="1:12" x14ac:dyDescent="0.35">
      <c r="B65" s="9" t="s">
        <v>73</v>
      </c>
      <c r="C65" t="s">
        <v>99</v>
      </c>
      <c r="D65" s="63">
        <v>274.45286111111142</v>
      </c>
      <c r="E65" s="64">
        <v>320.77916666666698</v>
      </c>
      <c r="F65" s="64">
        <v>333.96488888888899</v>
      </c>
      <c r="G65" s="64">
        <v>381.35250000000002</v>
      </c>
      <c r="H65" s="64">
        <v>420.61755555555601</v>
      </c>
      <c r="I65" s="64">
        <v>435.98841666666698</v>
      </c>
    </row>
    <row r="66" spans="1:12" x14ac:dyDescent="0.35">
      <c r="B66" s="9" t="s">
        <v>74</v>
      </c>
      <c r="C66" t="s">
        <v>99</v>
      </c>
      <c r="D66" s="65">
        <v>64.745388888888954</v>
      </c>
      <c r="E66" s="64">
        <v>79.518388888889007</v>
      </c>
      <c r="F66" s="64">
        <v>73.897111111111201</v>
      </c>
      <c r="G66" s="64">
        <v>75.183583333333402</v>
      </c>
      <c r="H66" s="64">
        <v>104.468944444445</v>
      </c>
      <c r="I66" s="64">
        <v>109.117944444445</v>
      </c>
    </row>
    <row r="67" spans="1:12" x14ac:dyDescent="0.35">
      <c r="B67" s="9" t="s">
        <v>195</v>
      </c>
      <c r="C67" t="s">
        <v>99</v>
      </c>
      <c r="D67" s="65">
        <v>71.166972222222284</v>
      </c>
      <c r="E67" s="64">
        <v>79.910750000000107</v>
      </c>
      <c r="F67" s="64">
        <v>65.628250000000094</v>
      </c>
      <c r="G67" s="64">
        <v>53.165444444444503</v>
      </c>
      <c r="H67" s="64">
        <v>39.269555555555598</v>
      </c>
      <c r="I67" s="64">
        <v>33.841972222222303</v>
      </c>
    </row>
    <row r="68" spans="1:12" x14ac:dyDescent="0.35">
      <c r="B68" s="9" t="s">
        <v>153</v>
      </c>
      <c r="C68" t="s">
        <v>99</v>
      </c>
      <c r="D68" s="65"/>
      <c r="E68" s="64"/>
      <c r="F68" s="64"/>
      <c r="G68" s="64"/>
      <c r="H68" s="64"/>
      <c r="I68" s="64"/>
      <c r="L68" t="s">
        <v>36</v>
      </c>
    </row>
    <row r="69" spans="1:12" x14ac:dyDescent="0.35">
      <c r="B69" s="9" t="s">
        <v>196</v>
      </c>
      <c r="C69" t="s">
        <v>99</v>
      </c>
      <c r="D69" s="65"/>
      <c r="E69" s="64"/>
      <c r="F69" s="64"/>
      <c r="G69" s="64"/>
      <c r="H69" s="64"/>
      <c r="I69" s="64"/>
      <c r="L69" t="s">
        <v>36</v>
      </c>
    </row>
    <row r="70" spans="1:12" x14ac:dyDescent="0.35">
      <c r="B70" s="9" t="s">
        <v>92</v>
      </c>
      <c r="C70" t="s">
        <v>99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</row>
    <row r="71" spans="1:12" x14ac:dyDescent="0.35">
      <c r="B71" s="9" t="s">
        <v>28</v>
      </c>
      <c r="C71" t="s">
        <v>99</v>
      </c>
      <c r="D71" s="64">
        <v>0</v>
      </c>
      <c r="E71" s="64">
        <v>0</v>
      </c>
      <c r="F71" s="64">
        <v>0</v>
      </c>
      <c r="G71" s="64">
        <v>54.024638888888902</v>
      </c>
      <c r="H71" s="64">
        <v>41.034833333333403</v>
      </c>
      <c r="I71" s="64">
        <v>33.013750000000002</v>
      </c>
    </row>
    <row r="72" spans="1:12" x14ac:dyDescent="0.35">
      <c r="B72" t="s">
        <v>84</v>
      </c>
      <c r="C72" t="s">
        <v>99</v>
      </c>
      <c r="F72" s="7"/>
      <c r="G72" s="7"/>
      <c r="H72" s="7"/>
      <c r="J72" s="7"/>
      <c r="L72" t="s">
        <v>36</v>
      </c>
    </row>
    <row r="73" spans="1:12" x14ac:dyDescent="0.35">
      <c r="B73" s="9" t="s">
        <v>80</v>
      </c>
      <c r="C73" t="s">
        <v>99</v>
      </c>
      <c r="D73" s="65">
        <v>1014.249916666668</v>
      </c>
      <c r="E73" s="65">
        <v>965.63461111111201</v>
      </c>
      <c r="F73" s="65">
        <v>872.36719444444498</v>
      </c>
      <c r="G73" s="65">
        <v>774.789500000001</v>
      </c>
      <c r="H73" s="65">
        <v>655.59527777777805</v>
      </c>
      <c r="I73" s="65">
        <v>616.31100000000094</v>
      </c>
    </row>
    <row r="75" spans="1:12" x14ac:dyDescent="0.35">
      <c r="A75" s="4" t="s">
        <v>57</v>
      </c>
      <c r="B75" s="4"/>
      <c r="D75" s="4">
        <v>2015</v>
      </c>
      <c r="E75" s="4">
        <v>2025</v>
      </c>
      <c r="F75" s="4">
        <v>2030</v>
      </c>
      <c r="G75" s="4">
        <v>2035</v>
      </c>
      <c r="H75" s="4">
        <v>2040</v>
      </c>
      <c r="I75" s="4">
        <v>2045</v>
      </c>
      <c r="J75" s="4">
        <v>2050</v>
      </c>
    </row>
    <row r="76" spans="1:12" x14ac:dyDescent="0.35">
      <c r="B76" s="9" t="s">
        <v>165</v>
      </c>
      <c r="C76" t="s">
        <v>99</v>
      </c>
      <c r="D76" s="63"/>
      <c r="E76" s="65"/>
      <c r="F76" s="63"/>
      <c r="G76" s="63"/>
      <c r="H76" s="63"/>
      <c r="I76" s="64"/>
    </row>
    <row r="77" spans="1:12" x14ac:dyDescent="0.35">
      <c r="B77" s="9" t="s">
        <v>12</v>
      </c>
      <c r="C77" t="s">
        <v>99</v>
      </c>
      <c r="D77" s="63">
        <v>413.28224612345639</v>
      </c>
      <c r="E77" s="65">
        <v>324.29503459478099</v>
      </c>
      <c r="F77" s="63">
        <v>218.503097449573</v>
      </c>
      <c r="G77" s="63">
        <v>114.132293596198</v>
      </c>
      <c r="H77" s="63">
        <v>42.495545528805103</v>
      </c>
      <c r="I77" s="64">
        <v>3.3473818822424797E-2</v>
      </c>
    </row>
    <row r="78" spans="1:12" x14ac:dyDescent="0.35">
      <c r="B78" s="9" t="s">
        <v>181</v>
      </c>
      <c r="C78" t="s">
        <v>99</v>
      </c>
      <c r="D78" s="63">
        <v>181.8992153785149</v>
      </c>
      <c r="E78" s="65">
        <v>121.081003451516</v>
      </c>
      <c r="F78" s="63">
        <v>71.219435956995397</v>
      </c>
      <c r="G78" s="63">
        <v>27.3834220099235</v>
      </c>
      <c r="H78" s="63">
        <v>1.31005576505806E-2</v>
      </c>
      <c r="I78" s="64">
        <v>0</v>
      </c>
    </row>
    <row r="79" spans="1:12" x14ac:dyDescent="0.35">
      <c r="B79" s="9" t="s">
        <v>73</v>
      </c>
      <c r="C79" t="s">
        <v>99</v>
      </c>
      <c r="D79" s="63">
        <v>244.03584215329619</v>
      </c>
      <c r="E79" s="65">
        <v>265.38726411936102</v>
      </c>
      <c r="F79" s="63">
        <v>302.71514525721199</v>
      </c>
      <c r="G79" s="63">
        <v>341.25959937700901</v>
      </c>
      <c r="H79" s="63">
        <v>371.49027756326598</v>
      </c>
      <c r="I79" s="64">
        <v>380.21408335331802</v>
      </c>
    </row>
    <row r="80" spans="1:12" x14ac:dyDescent="0.35">
      <c r="B80" s="9" t="s">
        <v>74</v>
      </c>
      <c r="C80" t="s">
        <v>99</v>
      </c>
      <c r="D80" s="65">
        <v>101.2863535057331</v>
      </c>
      <c r="E80" s="65">
        <v>115.79428182220801</v>
      </c>
      <c r="F80" s="65">
        <v>136.34116539658501</v>
      </c>
      <c r="G80" s="63">
        <v>155.61870122367</v>
      </c>
      <c r="H80" s="63">
        <v>180.3740793849</v>
      </c>
      <c r="I80" s="64">
        <v>201.199346754852</v>
      </c>
    </row>
    <row r="81" spans="1:12" x14ac:dyDescent="0.35">
      <c r="B81" s="9" t="s">
        <v>195</v>
      </c>
      <c r="C81" t="s">
        <v>99</v>
      </c>
      <c r="D81" s="65">
        <v>56.434271279126968</v>
      </c>
      <c r="E81" s="65">
        <v>95.830816984427997</v>
      </c>
      <c r="F81" s="65">
        <v>84.6618032447373</v>
      </c>
      <c r="G81" s="63">
        <v>67.216018121408993</v>
      </c>
      <c r="H81" s="63">
        <v>48.641526862093599</v>
      </c>
      <c r="I81" s="64">
        <v>10.395611203399699</v>
      </c>
    </row>
    <row r="82" spans="1:12" x14ac:dyDescent="0.35">
      <c r="B82" s="9" t="s">
        <v>153</v>
      </c>
      <c r="C82" t="s">
        <v>99</v>
      </c>
      <c r="D82" s="65">
        <v>0.34735384122388469</v>
      </c>
      <c r="E82" s="65">
        <v>12.564485479868299</v>
      </c>
      <c r="F82" s="65">
        <v>14.795520619966</v>
      </c>
      <c r="G82" s="63">
        <v>15.929729731933699</v>
      </c>
      <c r="H82" s="63">
        <v>18.402417735442999</v>
      </c>
      <c r="I82" s="64">
        <v>17.204084163984099</v>
      </c>
    </row>
    <row r="83" spans="1:12" x14ac:dyDescent="0.35">
      <c r="B83" s="9" t="s">
        <v>196</v>
      </c>
      <c r="C83" t="s">
        <v>99</v>
      </c>
      <c r="D83" s="65"/>
      <c r="E83" s="65"/>
      <c r="F83" s="65"/>
      <c r="G83" s="63"/>
      <c r="H83" s="63"/>
      <c r="I83" s="64"/>
      <c r="L83" t="s">
        <v>36</v>
      </c>
    </row>
    <row r="84" spans="1:12" x14ac:dyDescent="0.35">
      <c r="B84" s="9" t="s">
        <v>92</v>
      </c>
      <c r="C84" t="s">
        <v>99</v>
      </c>
      <c r="D84" s="65">
        <v>1.2404862923931099E-2</v>
      </c>
      <c r="E84" s="65">
        <v>1.2404862923931099E-2</v>
      </c>
      <c r="F84" s="65">
        <v>7.2817109118380394E-2</v>
      </c>
      <c r="G84" s="63">
        <v>7.8634428329818998E-2</v>
      </c>
      <c r="H84" s="63">
        <v>0.109107951653461</v>
      </c>
      <c r="I84" s="64">
        <v>7.2726300380332596</v>
      </c>
    </row>
    <row r="85" spans="1:12" x14ac:dyDescent="0.35">
      <c r="B85" s="9" t="s">
        <v>28</v>
      </c>
      <c r="C85" t="s">
        <v>99</v>
      </c>
      <c r="D85" s="65">
        <v>0.47813398147310737</v>
      </c>
      <c r="E85" s="65">
        <v>8.24185386999884E-2</v>
      </c>
      <c r="F85" s="65">
        <v>0.29281575756164002</v>
      </c>
      <c r="G85" s="63">
        <v>3.6451958039318901</v>
      </c>
      <c r="H85" s="63">
        <v>8.3690813886308398E-3</v>
      </c>
      <c r="I85" s="64">
        <v>0</v>
      </c>
    </row>
    <row r="86" spans="1:12" x14ac:dyDescent="0.35">
      <c r="B86" t="s">
        <v>84</v>
      </c>
      <c r="C86" t="s">
        <v>99</v>
      </c>
      <c r="F86" s="7"/>
      <c r="G86" s="7"/>
      <c r="H86" s="7"/>
      <c r="J86" s="7"/>
      <c r="L86" t="s">
        <v>36</v>
      </c>
    </row>
    <row r="87" spans="1:12" x14ac:dyDescent="0.35">
      <c r="B87" s="9" t="s">
        <v>80</v>
      </c>
      <c r="C87" t="s">
        <v>99</v>
      </c>
      <c r="D87" s="65">
        <v>1003.341170553841</v>
      </c>
      <c r="E87" s="65">
        <v>941.02837973190299</v>
      </c>
      <c r="F87" s="65">
        <v>836.81532231426195</v>
      </c>
      <c r="G87" s="65">
        <v>737.71332810934098</v>
      </c>
      <c r="H87" s="65">
        <v>669.05525865234995</v>
      </c>
      <c r="I87" s="64">
        <v>625.05117454865899</v>
      </c>
      <c r="L87" s="44" t="s">
        <v>201</v>
      </c>
    </row>
    <row r="89" spans="1:12" x14ac:dyDescent="0.35">
      <c r="A89" s="4" t="s">
        <v>22</v>
      </c>
      <c r="B89" s="4"/>
      <c r="D89" s="4">
        <v>2015</v>
      </c>
      <c r="E89" s="4">
        <v>2025</v>
      </c>
      <c r="F89" s="4">
        <v>2030</v>
      </c>
      <c r="G89" s="4">
        <v>2035</v>
      </c>
      <c r="H89" s="4">
        <v>2040</v>
      </c>
      <c r="I89" s="4">
        <v>2045</v>
      </c>
      <c r="J89" s="4">
        <v>2050</v>
      </c>
    </row>
    <row r="90" spans="1:12" x14ac:dyDescent="0.35">
      <c r="B90" s="9" t="s">
        <v>165</v>
      </c>
      <c r="C90" t="s">
        <v>99</v>
      </c>
      <c r="D90" s="64">
        <v>10.241388888888901</v>
      </c>
      <c r="E90" s="64">
        <v>0</v>
      </c>
      <c r="F90" s="64">
        <v>0</v>
      </c>
      <c r="G90" s="64">
        <v>0</v>
      </c>
      <c r="H90" s="64">
        <v>0</v>
      </c>
      <c r="I90" s="64">
        <v>0</v>
      </c>
    </row>
    <row r="91" spans="1:12" x14ac:dyDescent="0.35">
      <c r="B91" s="9" t="s">
        <v>12</v>
      </c>
      <c r="C91" t="s">
        <v>99</v>
      </c>
      <c r="D91" s="64">
        <v>411.23611111111148</v>
      </c>
      <c r="E91" s="64">
        <v>332.74722222222198</v>
      </c>
      <c r="F91" s="64">
        <v>272.22111111111099</v>
      </c>
      <c r="G91" s="64">
        <v>55.553055555555602</v>
      </c>
      <c r="H91" s="64">
        <v>27.776388888888899</v>
      </c>
      <c r="I91" s="64">
        <v>0</v>
      </c>
    </row>
    <row r="92" spans="1:12" x14ac:dyDescent="0.35">
      <c r="B92" s="9" t="s">
        <v>181</v>
      </c>
      <c r="C92" t="s">
        <v>99</v>
      </c>
      <c r="D92" s="64">
        <v>240.59083333333351</v>
      </c>
      <c r="E92" s="64">
        <v>138.741111111111</v>
      </c>
      <c r="F92" s="64">
        <v>94.185833333333406</v>
      </c>
      <c r="G92" s="64">
        <v>52.094444444444498</v>
      </c>
      <c r="H92" s="64">
        <v>6.7038888888889003</v>
      </c>
      <c r="I92" s="64">
        <v>5.3888888888888903E-2</v>
      </c>
    </row>
    <row r="93" spans="1:12" x14ac:dyDescent="0.35">
      <c r="B93" s="9" t="s">
        <v>73</v>
      </c>
      <c r="C93" t="s">
        <v>99</v>
      </c>
      <c r="D93" s="64">
        <v>256.44222222222243</v>
      </c>
      <c r="E93" s="64">
        <v>229.88027777777799</v>
      </c>
      <c r="F93" s="64">
        <v>217.68888888888901</v>
      </c>
      <c r="G93" s="64">
        <v>248.21166666666701</v>
      </c>
      <c r="H93" s="64">
        <v>261.74194444444498</v>
      </c>
      <c r="I93" s="64">
        <v>272.02222222222298</v>
      </c>
      <c r="L93" t="s">
        <v>202</v>
      </c>
    </row>
    <row r="94" spans="1:12" x14ac:dyDescent="0.35">
      <c r="B94" s="9" t="s">
        <v>74</v>
      </c>
      <c r="C94" t="s">
        <v>99</v>
      </c>
      <c r="D94" s="64">
        <v>83.080000000000069</v>
      </c>
      <c r="E94" s="64">
        <v>94.726388888889005</v>
      </c>
      <c r="F94" s="64">
        <v>101.631666666667</v>
      </c>
      <c r="G94" s="64">
        <v>99.062777777777796</v>
      </c>
      <c r="H94" s="64">
        <v>83.204722222222301</v>
      </c>
      <c r="I94" s="64">
        <v>81.340277777777899</v>
      </c>
    </row>
    <row r="95" spans="1:12" x14ac:dyDescent="0.35">
      <c r="B95" s="9" t="s">
        <v>195</v>
      </c>
      <c r="C95" t="s">
        <v>99</v>
      </c>
      <c r="D95" s="64">
        <v>81.27138888888895</v>
      </c>
      <c r="E95" s="64">
        <v>69.376388888888997</v>
      </c>
      <c r="F95" s="64">
        <v>81.718888888888998</v>
      </c>
      <c r="G95" s="64">
        <v>65.813888888888897</v>
      </c>
      <c r="H95" s="64">
        <v>48.287777777777798</v>
      </c>
      <c r="I95" s="64">
        <v>44.645555555555603</v>
      </c>
    </row>
    <row r="96" spans="1:12" x14ac:dyDescent="0.35">
      <c r="B96" s="9" t="s">
        <v>153</v>
      </c>
      <c r="C96" t="s">
        <v>99</v>
      </c>
      <c r="D96" s="64">
        <v>12.715000000000011</v>
      </c>
      <c r="E96" s="64">
        <v>43.9930555555556</v>
      </c>
      <c r="F96" s="64">
        <v>52.06</v>
      </c>
      <c r="G96" s="64">
        <v>69.621944444444495</v>
      </c>
      <c r="H96" s="64">
        <v>68.650000000000006</v>
      </c>
      <c r="I96" s="64">
        <v>50.949166666666699</v>
      </c>
    </row>
    <row r="97" spans="2:12" x14ac:dyDescent="0.35">
      <c r="B97" s="9" t="s">
        <v>196</v>
      </c>
      <c r="C97" t="s">
        <v>99</v>
      </c>
      <c r="D97" s="64"/>
      <c r="E97" s="64"/>
      <c r="F97" s="64"/>
      <c r="G97" s="64"/>
      <c r="H97" s="64"/>
      <c r="I97" s="64"/>
      <c r="L97" s="44" t="s">
        <v>36</v>
      </c>
    </row>
    <row r="98" spans="2:12" x14ac:dyDescent="0.35">
      <c r="B98" s="9" t="s">
        <v>92</v>
      </c>
      <c r="C98" t="s">
        <v>99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</row>
    <row r="99" spans="2:12" x14ac:dyDescent="0.35">
      <c r="B99" s="9" t="s">
        <v>28</v>
      </c>
      <c r="C99" t="s">
        <v>99</v>
      </c>
      <c r="D99" s="64">
        <v>0</v>
      </c>
      <c r="E99" s="64">
        <v>0</v>
      </c>
      <c r="F99" s="64">
        <v>0</v>
      </c>
      <c r="G99" s="64">
        <v>0</v>
      </c>
      <c r="H99" s="64">
        <v>0</v>
      </c>
      <c r="I99" s="64">
        <v>0</v>
      </c>
    </row>
    <row r="100" spans="2:12" x14ac:dyDescent="0.35">
      <c r="B100" t="s">
        <v>84</v>
      </c>
      <c r="C100" t="s">
        <v>99</v>
      </c>
      <c r="F100" s="7"/>
      <c r="G100" s="7"/>
      <c r="H100" s="7"/>
      <c r="J100" s="7"/>
      <c r="L100" t="s">
        <v>36</v>
      </c>
    </row>
    <row r="101" spans="2:12" x14ac:dyDescent="0.35">
      <c r="B101" s="9" t="s">
        <v>80</v>
      </c>
      <c r="C101" t="s">
        <v>99</v>
      </c>
      <c r="D101" s="65">
        <v>1096.4238888888899</v>
      </c>
      <c r="E101" s="65">
        <v>910.31055555555599</v>
      </c>
      <c r="F101" s="65">
        <v>820.32916666666699</v>
      </c>
      <c r="G101" s="65">
        <v>602.511666666667</v>
      </c>
      <c r="H101" s="65">
        <v>503.73444444444499</v>
      </c>
      <c r="I101" s="65">
        <v>469.30138888888899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EA41BA-AE85-4B65-A2EC-D6B6D449F362}">
  <sheetPr>
    <tabColor theme="7" tint="0.79998168889431442"/>
  </sheetPr>
  <dimension ref="A1:L74"/>
  <sheetViews>
    <sheetView topLeftCell="A10" zoomScale="70" zoomScaleNormal="70" workbookViewId="0">
      <selection activeCell="A42" sqref="A42"/>
    </sheetView>
  </sheetViews>
  <sheetFormatPr baseColWidth="10" defaultRowHeight="14.5" x14ac:dyDescent="0.35"/>
  <cols>
    <col min="1" max="1" width="35.54296875" customWidth="1"/>
    <col min="2" max="2" width="32.7265625" customWidth="1"/>
    <col min="12" max="12" width="27.81640625" bestFit="1" customWidth="1"/>
  </cols>
  <sheetData>
    <row r="1" spans="1:12" s="48" customFormat="1" ht="21" x14ac:dyDescent="0.5">
      <c r="A1" s="47" t="s">
        <v>42</v>
      </c>
    </row>
    <row r="2" spans="1:12" ht="21" x14ac:dyDescent="0.5">
      <c r="A2" s="37"/>
    </row>
    <row r="4" spans="1:12" s="48" customFormat="1" ht="18.5" x14ac:dyDescent="0.45">
      <c r="A4" s="49" t="s">
        <v>203</v>
      </c>
      <c r="B4" s="49"/>
    </row>
    <row r="6" spans="1:12" x14ac:dyDescent="0.35">
      <c r="A6" s="4" t="s">
        <v>376</v>
      </c>
      <c r="B6" s="26"/>
      <c r="C6" s="9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s="9" t="s">
        <v>181</v>
      </c>
      <c r="C7" t="s">
        <v>204</v>
      </c>
      <c r="D7" s="66">
        <v>0.23501474641403799</v>
      </c>
      <c r="E7" s="66">
        <v>0.17570391725327469</v>
      </c>
      <c r="F7" s="66">
        <v>0.12480798705639176</v>
      </c>
      <c r="G7" s="66">
        <v>7.7884249787528365E-2</v>
      </c>
      <c r="H7" s="66">
        <v>3.2133396752166678E-2</v>
      </c>
      <c r="I7" s="66">
        <v>2.1294066073625794E-3</v>
      </c>
    </row>
    <row r="8" spans="1:12" x14ac:dyDescent="0.35">
      <c r="B8" s="9" t="s">
        <v>129</v>
      </c>
      <c r="C8" t="s">
        <v>204</v>
      </c>
      <c r="D8" s="67">
        <v>0.50998960622525757</v>
      </c>
      <c r="E8" s="67">
        <v>0.46783002477958424</v>
      </c>
      <c r="F8" s="67">
        <v>0.37324090304268026</v>
      </c>
      <c r="G8" s="66">
        <v>0.27271449762833277</v>
      </c>
      <c r="H8" s="66">
        <v>0.15323675543662657</v>
      </c>
      <c r="I8" s="66">
        <v>1.7592870367573916E-2</v>
      </c>
    </row>
    <row r="9" spans="1:12" x14ac:dyDescent="0.35">
      <c r="B9" s="9" t="s">
        <v>164</v>
      </c>
      <c r="C9" t="s">
        <v>204</v>
      </c>
      <c r="D9" s="66">
        <v>5.1984722793055937E-2</v>
      </c>
      <c r="E9" s="66">
        <v>6.2761384445924912E-2</v>
      </c>
      <c r="F9" s="66">
        <v>7.2043805132510158E-2</v>
      </c>
      <c r="G9" s="66">
        <v>8.036872275244164E-2</v>
      </c>
      <c r="H9" s="66">
        <v>8.9852329958875848E-2</v>
      </c>
      <c r="I9" s="66">
        <v>9.9620632767435782E-2</v>
      </c>
    </row>
    <row r="10" spans="1:12" x14ac:dyDescent="0.35">
      <c r="B10" s="9" t="s">
        <v>205</v>
      </c>
      <c r="C10" t="s">
        <v>204</v>
      </c>
      <c r="D10" s="66">
        <v>2.7986138888412632E-2</v>
      </c>
      <c r="E10" s="66">
        <v>1.9658171742035241E-2</v>
      </c>
      <c r="F10" s="66">
        <v>1.4138499610617134E-2</v>
      </c>
      <c r="G10" s="66">
        <v>9.6910987184306331E-3</v>
      </c>
      <c r="H10" s="66">
        <v>6.1149209887112E-3</v>
      </c>
      <c r="I10" s="66">
        <v>3.5245730006247438E-3</v>
      </c>
    </row>
    <row r="11" spans="1:12" x14ac:dyDescent="0.35">
      <c r="B11" s="9" t="s">
        <v>165</v>
      </c>
      <c r="C11" t="s">
        <v>204</v>
      </c>
      <c r="D11" s="66">
        <v>6.3809590021977058E-3</v>
      </c>
      <c r="E11" s="66">
        <v>4.2192626975030602E-3</v>
      </c>
      <c r="F11" s="66">
        <v>2.6412096544134243E-3</v>
      </c>
      <c r="G11" s="66">
        <v>1.4620493052006031E-3</v>
      </c>
      <c r="H11" s="66">
        <v>7.1287867679901539E-4</v>
      </c>
      <c r="I11" s="66">
        <v>1.0867930857670288E-4</v>
      </c>
    </row>
    <row r="12" spans="1:12" x14ac:dyDescent="0.35">
      <c r="B12" s="9" t="s">
        <v>206</v>
      </c>
      <c r="C12" t="s">
        <v>204</v>
      </c>
      <c r="D12" s="66">
        <v>4.915373479015047E-2</v>
      </c>
      <c r="E12" s="66">
        <v>0.12698483737724772</v>
      </c>
      <c r="F12" s="66">
        <v>0.23960109777862565</v>
      </c>
      <c r="G12" s="66">
        <v>0.34860097055963252</v>
      </c>
      <c r="H12" s="66">
        <v>0.46966473152359811</v>
      </c>
      <c r="I12" s="66">
        <v>0.58490019909784352</v>
      </c>
    </row>
    <row r="13" spans="1:12" x14ac:dyDescent="0.35">
      <c r="B13" s="9" t="s">
        <v>153</v>
      </c>
      <c r="C13" t="s">
        <v>204</v>
      </c>
      <c r="D13" s="66">
        <v>6.0388246196616049E-3</v>
      </c>
      <c r="E13" s="66">
        <v>1.0666288009806383E-2</v>
      </c>
      <c r="F13" s="66">
        <v>1.7024356532680616E-2</v>
      </c>
      <c r="G13" s="66">
        <v>2.3233605722872076E-2</v>
      </c>
      <c r="H13" s="66">
        <v>3.0039392805552491E-2</v>
      </c>
      <c r="I13" s="66">
        <v>3.6673061942950252E-2</v>
      </c>
    </row>
    <row r="14" spans="1:12" x14ac:dyDescent="0.35">
      <c r="B14" s="9" t="s">
        <v>74</v>
      </c>
      <c r="C14" t="s">
        <v>204</v>
      </c>
      <c r="D14" s="66">
        <v>0.11345126726722612</v>
      </c>
      <c r="E14" s="66">
        <v>0.13217611369462381</v>
      </c>
      <c r="F14" s="66">
        <v>0.15650214119208111</v>
      </c>
      <c r="G14" s="66">
        <v>0.18604480552556144</v>
      </c>
      <c r="H14" s="66">
        <v>0.2182455938576699</v>
      </c>
      <c r="I14" s="66">
        <v>0.25545057690763229</v>
      </c>
    </row>
    <row r="15" spans="1:12" x14ac:dyDescent="0.35">
      <c r="B15" s="9" t="s">
        <v>80</v>
      </c>
      <c r="C15" t="s">
        <v>204</v>
      </c>
      <c r="D15" s="68">
        <f>SUM(D7:D14)</f>
        <v>1</v>
      </c>
      <c r="E15" s="68">
        <f t="shared" ref="E15:I15" si="0">SUM(E7:E14)</f>
        <v>1.0000000000000002</v>
      </c>
      <c r="F15" s="68">
        <f t="shared" si="0"/>
        <v>1</v>
      </c>
      <c r="G15" s="68">
        <f t="shared" si="0"/>
        <v>1</v>
      </c>
      <c r="H15" s="68">
        <f t="shared" si="0"/>
        <v>0.99999999999999978</v>
      </c>
      <c r="I15" s="68">
        <f t="shared" si="0"/>
        <v>0.99999999999999978</v>
      </c>
    </row>
    <row r="18" spans="1:12" x14ac:dyDescent="0.35">
      <c r="B18" s="9" t="s">
        <v>207</v>
      </c>
      <c r="C18" t="s">
        <v>208</v>
      </c>
      <c r="D18" s="7">
        <v>1</v>
      </c>
      <c r="E18" s="7">
        <v>3</v>
      </c>
      <c r="F18" s="7">
        <v>6</v>
      </c>
      <c r="G18" s="7">
        <v>9</v>
      </c>
      <c r="H18" s="7">
        <v>12</v>
      </c>
      <c r="I18" s="7">
        <v>15</v>
      </c>
    </row>
    <row r="20" spans="1:12" x14ac:dyDescent="0.35">
      <c r="A20" s="6" t="s">
        <v>108</v>
      </c>
      <c r="B20" s="29"/>
      <c r="D20" s="4">
        <v>2019</v>
      </c>
      <c r="E20" s="4">
        <v>2025</v>
      </c>
      <c r="F20" s="4">
        <v>2030</v>
      </c>
      <c r="G20" s="4">
        <v>2035</v>
      </c>
      <c r="H20" s="4">
        <v>2040</v>
      </c>
      <c r="I20" s="4">
        <v>2045</v>
      </c>
      <c r="J20" s="4">
        <v>2050</v>
      </c>
    </row>
    <row r="21" spans="1:12" x14ac:dyDescent="0.35">
      <c r="B21" s="9" t="s">
        <v>181</v>
      </c>
      <c r="C21" t="s">
        <v>209</v>
      </c>
      <c r="D21" s="69">
        <v>5.6758653585477461</v>
      </c>
      <c r="E21" s="69">
        <v>4.6408185741399031</v>
      </c>
      <c r="F21" s="69">
        <v>3.3339827925840524</v>
      </c>
      <c r="G21" s="69">
        <v>2.2239459811462865</v>
      </c>
      <c r="H21" s="69">
        <v>1.0911260612412192</v>
      </c>
      <c r="I21" s="69">
        <v>0</v>
      </c>
      <c r="L21" t="s">
        <v>210</v>
      </c>
    </row>
    <row r="22" spans="1:12" x14ac:dyDescent="0.35">
      <c r="B22" s="9" t="s">
        <v>129</v>
      </c>
      <c r="C22" t="s">
        <v>209</v>
      </c>
      <c r="D22" s="69">
        <v>9.4283775969456798</v>
      </c>
      <c r="E22" s="69">
        <v>8.2957492487769464</v>
      </c>
      <c r="F22" s="69">
        <v>6.0006020322428917</v>
      </c>
      <c r="G22" s="69">
        <v>3.9819787763146319</v>
      </c>
      <c r="H22" s="69">
        <v>1.9322674266274937</v>
      </c>
      <c r="I22" s="69">
        <v>0</v>
      </c>
    </row>
    <row r="23" spans="1:12" x14ac:dyDescent="0.35">
      <c r="B23" s="9" t="s">
        <v>164</v>
      </c>
      <c r="C23" t="s">
        <v>209</v>
      </c>
      <c r="D23" s="69">
        <v>3.2898103882477443</v>
      </c>
      <c r="E23" s="69">
        <v>3.4126119418417531</v>
      </c>
      <c r="F23" s="69">
        <v>3.2310187936426651</v>
      </c>
      <c r="G23" s="69">
        <v>2.5938749072969411</v>
      </c>
      <c r="H23" s="69">
        <v>1.9161341809469086</v>
      </c>
      <c r="I23" s="69">
        <v>1.3199607146835071</v>
      </c>
    </row>
    <row r="24" spans="1:12" x14ac:dyDescent="0.35">
      <c r="B24" s="9" t="s">
        <v>205</v>
      </c>
      <c r="C24" t="s">
        <v>209</v>
      </c>
      <c r="D24" s="69">
        <v>0</v>
      </c>
      <c r="E24" s="69">
        <v>0</v>
      </c>
      <c r="F24" s="69">
        <v>0</v>
      </c>
      <c r="G24" s="69">
        <v>0</v>
      </c>
      <c r="H24" s="69">
        <v>0</v>
      </c>
      <c r="I24" s="69">
        <v>0</v>
      </c>
    </row>
    <row r="25" spans="1:12" x14ac:dyDescent="0.35">
      <c r="B25" s="9" t="s">
        <v>165</v>
      </c>
      <c r="C25" t="s">
        <v>209</v>
      </c>
      <c r="D25" s="69">
        <v>0.15836415979044799</v>
      </c>
      <c r="E25" s="69">
        <v>8.2264924731958899E-2</v>
      </c>
      <c r="F25" s="69">
        <v>0</v>
      </c>
      <c r="G25" s="69">
        <v>0</v>
      </c>
      <c r="H25" s="69">
        <v>0</v>
      </c>
      <c r="I25" s="69">
        <v>0</v>
      </c>
    </row>
    <row r="26" spans="1:12" x14ac:dyDescent="0.35">
      <c r="B26" s="9" t="s">
        <v>206</v>
      </c>
      <c r="C26" t="s">
        <v>209</v>
      </c>
      <c r="D26" s="69">
        <v>1.018415172155106</v>
      </c>
      <c r="E26" s="69">
        <v>3.1430415484653582</v>
      </c>
      <c r="F26" s="70">
        <v>6.4980986245219032</v>
      </c>
      <c r="G26" s="69">
        <v>9.3592942681562388</v>
      </c>
      <c r="H26" s="69">
        <v>12.259279195105126</v>
      </c>
      <c r="I26" s="69">
        <v>14.848424466091503</v>
      </c>
    </row>
    <row r="27" spans="1:12" x14ac:dyDescent="0.35">
      <c r="B27" s="9" t="s">
        <v>153</v>
      </c>
      <c r="C27" t="s">
        <v>209</v>
      </c>
      <c r="D27" s="69"/>
      <c r="E27" s="69"/>
      <c r="F27" s="70"/>
      <c r="G27" s="69"/>
      <c r="H27" s="69"/>
      <c r="I27" s="69"/>
    </row>
    <row r="28" spans="1:12" x14ac:dyDescent="0.35">
      <c r="B28" s="9" t="s">
        <v>74</v>
      </c>
      <c r="C28" t="s">
        <v>209</v>
      </c>
      <c r="D28" s="69">
        <v>1.4104897236812317</v>
      </c>
      <c r="E28" s="69">
        <v>1.8893772694399691</v>
      </c>
      <c r="F28" s="70">
        <v>2.4344328908090294</v>
      </c>
      <c r="G28" s="69">
        <v>2.8332151012484204</v>
      </c>
      <c r="H28" s="69">
        <v>3.2421819045816704</v>
      </c>
      <c r="I28" s="70">
        <v>3.6827036686138666</v>
      </c>
    </row>
    <row r="29" spans="1:12" x14ac:dyDescent="0.35">
      <c r="B29" s="111" t="s">
        <v>211</v>
      </c>
      <c r="C29" t="s">
        <v>209</v>
      </c>
      <c r="D29" s="69">
        <v>0.13567140908225017</v>
      </c>
      <c r="E29" s="69">
        <v>0.225357955082643</v>
      </c>
      <c r="F29" s="69">
        <v>0.45558627881398195</v>
      </c>
      <c r="G29" s="69">
        <v>1.0539473529086987</v>
      </c>
      <c r="H29" s="69">
        <v>1.6835574315457897</v>
      </c>
      <c r="I29" s="69">
        <v>2.2697613290997332</v>
      </c>
    </row>
    <row r="30" spans="1:12" x14ac:dyDescent="0.35">
      <c r="B30" s="9" t="s">
        <v>80</v>
      </c>
      <c r="C30" t="s">
        <v>209</v>
      </c>
      <c r="D30" s="46">
        <v>21.116993808450204</v>
      </c>
      <c r="E30" s="46">
        <v>21.689221462478532</v>
      </c>
      <c r="F30" s="46">
        <v>21.95372141261452</v>
      </c>
      <c r="G30" s="46">
        <v>22.046256387071217</v>
      </c>
      <c r="H30" s="46">
        <v>22.124546200048208</v>
      </c>
      <c r="I30" s="46">
        <v>22.120850178488613</v>
      </c>
    </row>
    <row r="31" spans="1:12" x14ac:dyDescent="0.35">
      <c r="D31" s="46"/>
      <c r="E31" s="46"/>
      <c r="F31" s="46"/>
      <c r="G31" s="46"/>
      <c r="H31" s="46"/>
      <c r="I31" s="46"/>
    </row>
    <row r="32" spans="1:12" x14ac:dyDescent="0.35">
      <c r="B32" s="9" t="s">
        <v>212</v>
      </c>
      <c r="C32" t="s">
        <v>208</v>
      </c>
      <c r="D32" s="7">
        <v>1.018415172155106</v>
      </c>
      <c r="E32" s="7">
        <v>3.1430415484653582</v>
      </c>
      <c r="F32" s="7">
        <v>6.4980986245219032</v>
      </c>
      <c r="G32" s="7">
        <v>9.3592942681562388</v>
      </c>
      <c r="H32" s="7">
        <v>12.259279195105126</v>
      </c>
      <c r="I32" s="7">
        <v>14.848424466091503</v>
      </c>
    </row>
    <row r="34" spans="1:10" x14ac:dyDescent="0.35">
      <c r="A34" s="8" t="s">
        <v>141</v>
      </c>
      <c r="B34" s="30"/>
      <c r="D34" s="4">
        <v>2019</v>
      </c>
      <c r="E34" s="4">
        <v>2025</v>
      </c>
      <c r="F34" s="4">
        <v>2030</v>
      </c>
      <c r="G34" s="4">
        <v>2035</v>
      </c>
      <c r="H34" s="4">
        <v>2040</v>
      </c>
      <c r="I34" s="4">
        <v>2045</v>
      </c>
      <c r="J34" s="4">
        <v>2050</v>
      </c>
    </row>
    <row r="35" spans="1:10" x14ac:dyDescent="0.35">
      <c r="B35" s="9" t="s">
        <v>181</v>
      </c>
      <c r="C35" t="s">
        <v>208</v>
      </c>
      <c r="F35" s="67">
        <v>0.16489999999999999</v>
      </c>
      <c r="G35" s="67">
        <v>0.1048</v>
      </c>
      <c r="H35" s="67">
        <v>6.5799999999999997E-2</v>
      </c>
      <c r="I35" s="67">
        <v>5.7700000000000001E-2</v>
      </c>
    </row>
    <row r="36" spans="1:10" x14ac:dyDescent="0.35">
      <c r="B36" s="9" t="s">
        <v>129</v>
      </c>
      <c r="C36" t="s">
        <v>208</v>
      </c>
      <c r="F36" s="67">
        <v>0.4894</v>
      </c>
      <c r="G36" s="67">
        <v>0.43940000000000001</v>
      </c>
      <c r="H36" s="67">
        <v>0.39629999999999999</v>
      </c>
      <c r="I36" s="67">
        <v>0.35830000000000001</v>
      </c>
    </row>
    <row r="37" spans="1:10" x14ac:dyDescent="0.35">
      <c r="B37" s="9" t="s">
        <v>164</v>
      </c>
      <c r="C37" t="s">
        <v>208</v>
      </c>
      <c r="F37" s="67">
        <v>6.8400000000000002E-2</v>
      </c>
      <c r="G37" s="67">
        <v>7.6799999999999993E-2</v>
      </c>
      <c r="H37" s="67">
        <v>8.3299999999999999E-2</v>
      </c>
      <c r="I37" s="67">
        <v>8.3799999999999999E-2</v>
      </c>
    </row>
    <row r="38" spans="1:10" x14ac:dyDescent="0.35">
      <c r="B38" s="9" t="s">
        <v>205</v>
      </c>
      <c r="C38" t="s">
        <v>208</v>
      </c>
      <c r="F38" s="67">
        <v>0</v>
      </c>
      <c r="G38" s="67">
        <v>0</v>
      </c>
      <c r="H38" s="67">
        <v>0</v>
      </c>
      <c r="I38" s="67">
        <v>0</v>
      </c>
    </row>
    <row r="39" spans="1:10" x14ac:dyDescent="0.35">
      <c r="B39" s="9" t="s">
        <v>165</v>
      </c>
      <c r="C39" t="s">
        <v>208</v>
      </c>
      <c r="F39" s="67">
        <v>0</v>
      </c>
      <c r="G39" s="67">
        <v>0</v>
      </c>
      <c r="H39" s="67">
        <v>0</v>
      </c>
      <c r="I39" s="67">
        <v>0</v>
      </c>
    </row>
    <row r="40" spans="1:10" x14ac:dyDescent="0.35">
      <c r="B40" s="9" t="s">
        <v>206</v>
      </c>
      <c r="C40" t="s">
        <v>208</v>
      </c>
      <c r="F40" s="67">
        <v>0.20330000000000001</v>
      </c>
      <c r="G40" s="67">
        <v>0.30080000000000001</v>
      </c>
      <c r="H40" s="67">
        <v>0.37359999999999999</v>
      </c>
      <c r="I40" s="67">
        <v>0.41880000000000001</v>
      </c>
    </row>
    <row r="41" spans="1:10" x14ac:dyDescent="0.35">
      <c r="B41" s="9" t="s">
        <v>153</v>
      </c>
      <c r="C41" t="s">
        <v>208</v>
      </c>
      <c r="F41" s="67">
        <v>0</v>
      </c>
      <c r="G41" s="67">
        <v>0</v>
      </c>
      <c r="H41" s="67">
        <v>0</v>
      </c>
      <c r="I41" s="67">
        <v>0</v>
      </c>
    </row>
    <row r="42" spans="1:10" x14ac:dyDescent="0.35">
      <c r="B42" s="9" t="s">
        <v>74</v>
      </c>
      <c r="C42" t="s">
        <v>208</v>
      </c>
      <c r="F42" s="67">
        <v>7.3899999999999993E-2</v>
      </c>
      <c r="G42" s="67">
        <v>7.8200000000000006E-2</v>
      </c>
      <c r="H42" s="67">
        <v>8.1000000000000003E-2</v>
      </c>
      <c r="I42" s="67">
        <v>8.14E-2</v>
      </c>
    </row>
    <row r="43" spans="1:10" x14ac:dyDescent="0.35">
      <c r="B43" s="9" t="s">
        <v>80</v>
      </c>
      <c r="C43" t="s">
        <v>208</v>
      </c>
      <c r="F43" s="67">
        <v>1</v>
      </c>
      <c r="G43" s="67">
        <v>1</v>
      </c>
      <c r="H43" s="67">
        <v>1</v>
      </c>
      <c r="I43" s="67">
        <v>1</v>
      </c>
    </row>
    <row r="44" spans="1:10" x14ac:dyDescent="0.35">
      <c r="F44" s="68"/>
      <c r="G44" s="68"/>
      <c r="H44" s="68"/>
      <c r="I44" s="68"/>
    </row>
    <row r="45" spans="1:10" x14ac:dyDescent="0.35">
      <c r="F45" s="68"/>
      <c r="G45" s="68"/>
      <c r="H45" s="68"/>
      <c r="I45" s="68"/>
    </row>
    <row r="46" spans="1:10" x14ac:dyDescent="0.35">
      <c r="B46" s="9" t="s">
        <v>207</v>
      </c>
      <c r="C46" t="s">
        <v>208</v>
      </c>
      <c r="F46" s="7">
        <v>4.13</v>
      </c>
      <c r="G46" s="7">
        <v>6.23</v>
      </c>
      <c r="H46" s="7">
        <v>7.89</v>
      </c>
      <c r="I46" s="7">
        <v>9</v>
      </c>
    </row>
    <row r="48" spans="1:10" x14ac:dyDescent="0.35">
      <c r="A48" s="4" t="s">
        <v>51</v>
      </c>
      <c r="B48" s="30"/>
      <c r="D48" s="4">
        <v>2019</v>
      </c>
      <c r="E48" s="4">
        <v>2025</v>
      </c>
      <c r="F48" s="4">
        <v>2030</v>
      </c>
      <c r="G48" s="4">
        <v>2035</v>
      </c>
      <c r="H48" s="4">
        <v>2040</v>
      </c>
      <c r="I48" s="4">
        <v>2045</v>
      </c>
      <c r="J48" s="4">
        <v>2050</v>
      </c>
    </row>
    <row r="49" spans="1:10" x14ac:dyDescent="0.35">
      <c r="B49" s="9" t="s">
        <v>181</v>
      </c>
      <c r="C49" t="s">
        <v>208</v>
      </c>
      <c r="F49" s="7">
        <v>2.3916590213775635</v>
      </c>
      <c r="G49" s="7"/>
      <c r="H49" s="7">
        <v>0.56013208627700806</v>
      </c>
      <c r="I49" s="7"/>
      <c r="J49" s="7">
        <v>0</v>
      </c>
    </row>
    <row r="50" spans="1:10" x14ac:dyDescent="0.35">
      <c r="B50" s="9" t="s">
        <v>129</v>
      </c>
      <c r="C50" t="s">
        <v>208</v>
      </c>
      <c r="F50" s="7">
        <v>10.751872062683105</v>
      </c>
      <c r="G50" s="7"/>
      <c r="H50" s="7">
        <v>3.0323894023895264</v>
      </c>
      <c r="I50" s="7"/>
      <c r="J50" s="7">
        <v>0</v>
      </c>
    </row>
    <row r="51" spans="1:10" x14ac:dyDescent="0.35">
      <c r="B51" s="9" t="s">
        <v>164</v>
      </c>
      <c r="C51" t="s">
        <v>208</v>
      </c>
      <c r="F51" s="7">
        <v>1.0340655446052551</v>
      </c>
      <c r="G51" s="7"/>
      <c r="H51" s="7">
        <v>1.5603179335594177</v>
      </c>
      <c r="I51" s="7"/>
      <c r="J51" s="7">
        <v>1.6160973608493805</v>
      </c>
    </row>
    <row r="52" spans="1:10" x14ac:dyDescent="0.35">
      <c r="B52" s="9" t="s">
        <v>205</v>
      </c>
      <c r="C52" t="s">
        <v>208</v>
      </c>
      <c r="F52" s="7">
        <v>5.8753218501806259E-2</v>
      </c>
      <c r="G52" s="7"/>
      <c r="H52" s="7">
        <v>3.0060498975217342E-3</v>
      </c>
      <c r="I52" s="7"/>
      <c r="J52" s="7">
        <v>0</v>
      </c>
    </row>
    <row r="53" spans="1:10" x14ac:dyDescent="0.35">
      <c r="B53" s="9" t="s">
        <v>165</v>
      </c>
      <c r="C53" t="s">
        <v>208</v>
      </c>
      <c r="F53" s="7"/>
      <c r="G53" s="7"/>
      <c r="H53" s="7"/>
      <c r="I53" s="7"/>
      <c r="J53" s="7"/>
    </row>
    <row r="54" spans="1:10" x14ac:dyDescent="0.35">
      <c r="B54" s="9" t="s">
        <v>206</v>
      </c>
      <c r="C54" t="s">
        <v>208</v>
      </c>
      <c r="F54" s="7">
        <v>5.7536306381225586</v>
      </c>
      <c r="G54" s="7"/>
      <c r="H54" s="7">
        <v>14.33939266204834</v>
      </c>
      <c r="I54" s="7"/>
      <c r="J54" s="7">
        <v>16.358478546142578</v>
      </c>
    </row>
    <row r="55" spans="1:10" x14ac:dyDescent="0.35">
      <c r="B55" s="9" t="s">
        <v>153</v>
      </c>
      <c r="C55" t="s">
        <v>208</v>
      </c>
      <c r="F55" s="7">
        <v>0.41606500744819641</v>
      </c>
      <c r="G55" s="7"/>
      <c r="H55" s="7">
        <v>0.59168797731399536</v>
      </c>
      <c r="I55" s="7"/>
      <c r="J55" s="7">
        <v>0.27679800987243652</v>
      </c>
    </row>
    <row r="56" spans="1:10" x14ac:dyDescent="0.35">
      <c r="B56" s="9" t="s">
        <v>74</v>
      </c>
      <c r="C56" t="s">
        <v>208</v>
      </c>
      <c r="F56" s="7">
        <v>3.1188311576843262</v>
      </c>
      <c r="G56" s="7"/>
      <c r="H56" s="7">
        <v>4.2825713157653809</v>
      </c>
      <c r="I56" s="7"/>
      <c r="J56" s="7">
        <v>4.8390517234802246</v>
      </c>
    </row>
    <row r="57" spans="1:10" x14ac:dyDescent="0.35">
      <c r="B57" s="9" t="s">
        <v>80</v>
      </c>
      <c r="C57" t="s">
        <v>208</v>
      </c>
      <c r="F57" s="7">
        <v>23.524876650422812</v>
      </c>
      <c r="G57" s="7"/>
      <c r="H57" s="7">
        <v>24.36949742725119</v>
      </c>
      <c r="I57" s="7"/>
      <c r="J57" s="7">
        <v>23.09042564034462</v>
      </c>
    </row>
    <row r="58" spans="1:10" x14ac:dyDescent="0.35">
      <c r="F58" s="7"/>
      <c r="G58" s="7"/>
      <c r="H58" s="7"/>
      <c r="I58" s="7"/>
      <c r="J58" s="7"/>
    </row>
    <row r="59" spans="1:10" x14ac:dyDescent="0.35">
      <c r="F59" s="7"/>
      <c r="G59" s="7"/>
      <c r="H59" s="7"/>
      <c r="I59" s="7"/>
      <c r="J59" s="7"/>
    </row>
    <row r="60" spans="1:10" x14ac:dyDescent="0.35">
      <c r="B60" s="9" t="s">
        <v>207</v>
      </c>
      <c r="C60" t="s">
        <v>208</v>
      </c>
      <c r="F60" s="7">
        <v>5.7536306381225586</v>
      </c>
      <c r="G60" s="7"/>
      <c r="H60" s="7">
        <v>14.33939266204834</v>
      </c>
      <c r="I60" s="7"/>
      <c r="J60" s="7">
        <v>16.358478546142578</v>
      </c>
    </row>
    <row r="62" spans="1:10" x14ac:dyDescent="0.35">
      <c r="A62" s="4" t="s">
        <v>57</v>
      </c>
      <c r="B62" s="4"/>
      <c r="D62" s="4">
        <v>2015</v>
      </c>
      <c r="E62" s="4">
        <v>2025</v>
      </c>
      <c r="F62" s="4">
        <v>2030</v>
      </c>
      <c r="G62" s="4">
        <v>2035</v>
      </c>
      <c r="H62" s="4">
        <v>2040</v>
      </c>
      <c r="I62" s="4">
        <v>2045</v>
      </c>
      <c r="J62" s="4">
        <v>2050</v>
      </c>
    </row>
    <row r="63" spans="1:10" x14ac:dyDescent="0.35">
      <c r="B63" s="9" t="s">
        <v>181</v>
      </c>
      <c r="C63" t="s">
        <v>213</v>
      </c>
      <c r="D63" s="71">
        <v>0.23323712031956231</v>
      </c>
      <c r="E63" s="71">
        <v>0.169736417652261</v>
      </c>
      <c r="F63" s="71">
        <v>0.11123575392438</v>
      </c>
      <c r="G63" s="71">
        <v>5.4629380396312599E-2</v>
      </c>
      <c r="H63" s="71">
        <v>4.9633471999035197E-5</v>
      </c>
      <c r="I63" s="71">
        <v>-2.6211789946006901E-13</v>
      </c>
    </row>
    <row r="64" spans="1:10" x14ac:dyDescent="0.35">
      <c r="B64" s="9" t="s">
        <v>129</v>
      </c>
      <c r="C64" t="s">
        <v>213</v>
      </c>
      <c r="D64" s="71">
        <v>0.52438201474882995</v>
      </c>
      <c r="E64" s="71">
        <v>0.47668948151895502</v>
      </c>
      <c r="F64" s="71">
        <v>0.36791879075237799</v>
      </c>
      <c r="G64" s="71">
        <v>0.23382013092739501</v>
      </c>
      <c r="H64" s="71">
        <v>0.116206600694388</v>
      </c>
      <c r="I64" s="71">
        <v>3.53238088910868E-2</v>
      </c>
    </row>
    <row r="65" spans="2:12" x14ac:dyDescent="0.35">
      <c r="B65" s="9" t="s">
        <v>164</v>
      </c>
      <c r="C65" t="s">
        <v>213</v>
      </c>
      <c r="D65" s="71">
        <v>5.9549901913415137E-2</v>
      </c>
      <c r="E65" s="71">
        <v>9.7622202312664899E-2</v>
      </c>
      <c r="F65" s="71">
        <v>8.6713491338377802E-2</v>
      </c>
      <c r="G65" s="71">
        <v>7.1783156007021204E-2</v>
      </c>
      <c r="H65" s="71">
        <v>5.73902747757997E-2</v>
      </c>
      <c r="I65" s="71">
        <v>4.4499387359165097E-3</v>
      </c>
    </row>
    <row r="66" spans="2:12" x14ac:dyDescent="0.35">
      <c r="B66" s="9" t="s">
        <v>205</v>
      </c>
      <c r="C66" t="s">
        <v>213</v>
      </c>
      <c r="D66" s="71"/>
      <c r="E66" s="71"/>
      <c r="F66" s="71"/>
      <c r="G66" s="71"/>
      <c r="H66" s="71"/>
      <c r="I66" s="71"/>
      <c r="L66" t="s">
        <v>36</v>
      </c>
    </row>
    <row r="67" spans="2:12" x14ac:dyDescent="0.35">
      <c r="B67" s="9" t="s">
        <v>165</v>
      </c>
      <c r="C67" t="s">
        <v>213</v>
      </c>
      <c r="D67" s="71"/>
      <c r="E67" s="71"/>
      <c r="F67" s="71"/>
      <c r="G67" s="71"/>
      <c r="H67" s="71"/>
      <c r="I67" s="71"/>
      <c r="L67" t="s">
        <v>36</v>
      </c>
    </row>
    <row r="68" spans="2:12" x14ac:dyDescent="0.35">
      <c r="B68" s="9" t="s">
        <v>206</v>
      </c>
      <c r="C68" t="s">
        <v>213</v>
      </c>
      <c r="D68" s="71">
        <v>3.1686258778858237E-2</v>
      </c>
      <c r="E68" s="71">
        <v>7.8739184889294003E-2</v>
      </c>
      <c r="F68" s="71">
        <v>0.21748310548402799</v>
      </c>
      <c r="G68" s="71">
        <v>0.38486890242388</v>
      </c>
      <c r="H68" s="71">
        <v>0.52392769587083898</v>
      </c>
      <c r="I68" s="71">
        <v>0.60479264505975505</v>
      </c>
    </row>
    <row r="69" spans="2:12" x14ac:dyDescent="0.35">
      <c r="B69" s="9" t="s">
        <v>153</v>
      </c>
      <c r="C69" t="s">
        <v>213</v>
      </c>
      <c r="D69" s="71"/>
      <c r="E69" s="71"/>
      <c r="F69" s="71"/>
      <c r="G69" s="71"/>
      <c r="H69" s="71"/>
      <c r="I69" s="71"/>
    </row>
    <row r="70" spans="2:12" x14ac:dyDescent="0.35">
      <c r="B70" s="9" t="s">
        <v>74</v>
      </c>
      <c r="C70" t="s">
        <v>213</v>
      </c>
      <c r="D70" s="71">
        <v>0.14121972104357131</v>
      </c>
      <c r="E70" s="71">
        <v>0.16987654159519699</v>
      </c>
      <c r="F70" s="71">
        <v>0.21134910394216599</v>
      </c>
      <c r="G70" s="71">
        <v>0.25195609706093602</v>
      </c>
      <c r="H70" s="71">
        <v>0.30166266939050101</v>
      </c>
      <c r="I70" s="71">
        <v>0.34786672586747203</v>
      </c>
    </row>
    <row r="71" spans="2:12" x14ac:dyDescent="0.35">
      <c r="B71" s="9" t="s">
        <v>80</v>
      </c>
      <c r="C71" t="s">
        <v>213</v>
      </c>
      <c r="D71" s="68"/>
      <c r="E71" s="68">
        <f t="shared" ref="E71:I71" si="1">E63+E64+E65+E68+E70</f>
        <v>0.99266382796837194</v>
      </c>
      <c r="F71" s="68">
        <f t="shared" si="1"/>
        <v>0.99470024544132984</v>
      </c>
      <c r="G71" s="68">
        <f t="shared" si="1"/>
        <v>0.99705766681554486</v>
      </c>
      <c r="H71" s="68">
        <f t="shared" si="1"/>
        <v>0.99923687420352669</v>
      </c>
      <c r="I71" s="68">
        <f t="shared" si="1"/>
        <v>0.99243311855396832</v>
      </c>
      <c r="L71" t="s">
        <v>214</v>
      </c>
    </row>
    <row r="72" spans="2:12" x14ac:dyDescent="0.35">
      <c r="D72" s="7"/>
      <c r="E72" s="7"/>
      <c r="F72" s="7"/>
      <c r="G72" s="7"/>
      <c r="H72" s="7"/>
      <c r="I72" s="7"/>
    </row>
    <row r="73" spans="2:12" x14ac:dyDescent="0.35">
      <c r="D73" s="7"/>
      <c r="E73" s="7"/>
      <c r="F73" s="7"/>
      <c r="G73" s="7"/>
      <c r="H73" s="7"/>
      <c r="I73" s="7"/>
    </row>
    <row r="74" spans="2:12" x14ac:dyDescent="0.35">
      <c r="B74" s="9" t="s">
        <v>207</v>
      </c>
      <c r="C74" t="s">
        <v>208</v>
      </c>
      <c r="D74" s="7">
        <v>0.75187844747515509</v>
      </c>
      <c r="E74" s="7">
        <v>1.9002267728816999</v>
      </c>
      <c r="F74" s="7">
        <v>5.29252590306365</v>
      </c>
      <c r="G74" s="7">
        <v>9.4437234990859107</v>
      </c>
      <c r="H74" s="7">
        <v>12.961799285984201</v>
      </c>
      <c r="I74" s="7">
        <v>15.0846392540703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03CBD-9825-47F2-BF41-A8FED8CBAAFE}">
  <sheetPr>
    <tabColor theme="7" tint="0.79998168889431442"/>
  </sheetPr>
  <dimension ref="A1:L29"/>
  <sheetViews>
    <sheetView zoomScale="70" zoomScaleNormal="70" workbookViewId="0">
      <selection activeCell="A33" sqref="A33"/>
    </sheetView>
  </sheetViews>
  <sheetFormatPr baseColWidth="10" defaultRowHeight="14.5" x14ac:dyDescent="0.35"/>
  <cols>
    <col min="1" max="1" width="35.81640625" customWidth="1"/>
    <col min="2" max="2" width="34.81640625" customWidth="1"/>
    <col min="12" max="12" width="58.54296875" bestFit="1" customWidth="1"/>
  </cols>
  <sheetData>
    <row r="1" spans="1:12" s="48" customFormat="1" ht="21" x14ac:dyDescent="0.5">
      <c r="A1" s="47" t="s">
        <v>42</v>
      </c>
    </row>
    <row r="2" spans="1:12" ht="21" x14ac:dyDescent="0.5">
      <c r="A2" s="37"/>
    </row>
    <row r="4" spans="1:12" s="48" customFormat="1" ht="18.5" x14ac:dyDescent="0.45">
      <c r="A4" s="49" t="s">
        <v>215</v>
      </c>
      <c r="B4" s="49"/>
    </row>
    <row r="6" spans="1:12" x14ac:dyDescent="0.35">
      <c r="A6" s="4" t="s">
        <v>376</v>
      </c>
      <c r="B6" s="26"/>
      <c r="C6" s="9"/>
      <c r="D6" s="4">
        <v>2020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s="9" t="s">
        <v>216</v>
      </c>
      <c r="C7" t="s">
        <v>217</v>
      </c>
      <c r="D7" s="72">
        <v>1.0738068216195039E-2</v>
      </c>
      <c r="E7" s="72">
        <v>1.3457758928798124E-2</v>
      </c>
      <c r="F7" s="72">
        <v>1.568961740227745E-2</v>
      </c>
      <c r="G7" s="72">
        <v>1.6500000000000001E-2</v>
      </c>
      <c r="H7" s="72">
        <v>1.67E-2</v>
      </c>
      <c r="I7" s="72">
        <v>1.5699999999999999E-2</v>
      </c>
      <c r="J7" s="72">
        <v>1.5299999999999999E-2</v>
      </c>
    </row>
    <row r="8" spans="1:12" x14ac:dyDescent="0.35">
      <c r="B8" s="9" t="s">
        <v>218</v>
      </c>
      <c r="C8" t="s">
        <v>217</v>
      </c>
      <c r="D8" s="72">
        <v>1.4247578768208705E-2</v>
      </c>
      <c r="E8" s="72">
        <v>1.5855620273219802E-2</v>
      </c>
      <c r="F8" s="72">
        <v>1.8061945558730138E-2</v>
      </c>
      <c r="G8" s="72">
        <v>1.8599999999999998E-2</v>
      </c>
      <c r="H8" s="72">
        <v>1.8599999999999998E-2</v>
      </c>
      <c r="I8" s="72">
        <v>1.78E-2</v>
      </c>
      <c r="J8" s="72">
        <v>1.72E-2</v>
      </c>
    </row>
    <row r="9" spans="1:12" x14ac:dyDescent="0.35">
      <c r="B9" t="s">
        <v>219</v>
      </c>
      <c r="C9" t="s">
        <v>217</v>
      </c>
      <c r="D9" s="73">
        <v>1.4E-2</v>
      </c>
      <c r="E9" s="73">
        <v>1.4999999999999999E-2</v>
      </c>
      <c r="F9" s="73">
        <v>1.6E-2</v>
      </c>
      <c r="G9" s="74">
        <v>1.6577806070279085E-2</v>
      </c>
      <c r="H9" s="74">
        <v>1.7872987851312215E-2</v>
      </c>
      <c r="I9" s="74">
        <v>1.8546532398477106E-2</v>
      </c>
      <c r="J9" s="74">
        <v>1.8635030112080078E-2</v>
      </c>
    </row>
    <row r="11" spans="1:12" x14ac:dyDescent="0.35">
      <c r="A11" s="6" t="s">
        <v>108</v>
      </c>
      <c r="B11" s="29"/>
      <c r="D11" s="4">
        <v>2019</v>
      </c>
      <c r="E11" s="4">
        <v>2025</v>
      </c>
      <c r="F11" s="4">
        <v>2030</v>
      </c>
      <c r="G11" s="4">
        <v>2035</v>
      </c>
      <c r="H11" s="4">
        <v>2040</v>
      </c>
      <c r="I11" s="4">
        <v>2045</v>
      </c>
      <c r="J11" s="4">
        <v>2050</v>
      </c>
    </row>
    <row r="12" spans="1:12" x14ac:dyDescent="0.35">
      <c r="B12" s="9" t="s">
        <v>216</v>
      </c>
      <c r="C12" t="s">
        <v>217</v>
      </c>
      <c r="D12" s="69">
        <v>1.05</v>
      </c>
      <c r="E12" s="69">
        <v>1.5143820686986844</v>
      </c>
      <c r="F12" s="69">
        <v>1.8871124655089877</v>
      </c>
      <c r="G12" s="69">
        <v>2.0486054610619107</v>
      </c>
      <c r="H12" s="69">
        <v>2.0743280911103499</v>
      </c>
      <c r="I12" s="69">
        <v>2.1067487421538402</v>
      </c>
    </row>
    <row r="13" spans="1:12" x14ac:dyDescent="0.35">
      <c r="B13" s="9" t="s">
        <v>218</v>
      </c>
      <c r="C13" t="s">
        <v>217</v>
      </c>
      <c r="D13" s="46">
        <v>1.39</v>
      </c>
      <c r="E13" s="46">
        <v>1.744592022</v>
      </c>
      <c r="F13" s="46">
        <v>1.9883821880000001</v>
      </c>
      <c r="G13" s="46">
        <v>2.0924190399999998</v>
      </c>
      <c r="H13" s="46">
        <v>2.1822090080000001</v>
      </c>
      <c r="I13" s="46">
        <v>2.2226624259999999</v>
      </c>
    </row>
    <row r="14" spans="1:12" x14ac:dyDescent="0.35">
      <c r="B14" t="s">
        <v>219</v>
      </c>
      <c r="C14" t="s">
        <v>217</v>
      </c>
      <c r="D14" s="46">
        <v>0.89335058599999995</v>
      </c>
      <c r="E14" s="46">
        <v>1.304365582</v>
      </c>
      <c r="F14" s="46">
        <v>1.7564547749999999</v>
      </c>
      <c r="G14" s="46">
        <v>1.815077617</v>
      </c>
      <c r="H14" s="46">
        <v>1.8322371719999999</v>
      </c>
      <c r="I14" s="46">
        <v>1.8322371719999999</v>
      </c>
    </row>
    <row r="16" spans="1:12" x14ac:dyDescent="0.35">
      <c r="A16" s="8" t="s">
        <v>141</v>
      </c>
      <c r="B16" s="30"/>
      <c r="D16" s="4">
        <v>2019</v>
      </c>
      <c r="E16" s="4">
        <v>2025</v>
      </c>
      <c r="F16" s="4">
        <v>2030</v>
      </c>
      <c r="G16" s="4">
        <v>2035</v>
      </c>
      <c r="H16" s="4">
        <v>2040</v>
      </c>
      <c r="I16" s="4">
        <v>2045</v>
      </c>
      <c r="J16" s="4">
        <v>2050</v>
      </c>
    </row>
    <row r="17" spans="1:12" x14ac:dyDescent="0.35">
      <c r="B17" s="9" t="s">
        <v>216</v>
      </c>
      <c r="C17" t="s">
        <v>217</v>
      </c>
      <c r="D17" s="72">
        <v>8.0000000000000002E-3</v>
      </c>
      <c r="F17" s="72">
        <v>1.7999999999999999E-2</v>
      </c>
      <c r="G17" s="72">
        <v>1.9E-2</v>
      </c>
      <c r="H17" s="72">
        <v>1.9E-2</v>
      </c>
      <c r="I17" s="72">
        <v>1.9E-2</v>
      </c>
    </row>
    <row r="18" spans="1:12" x14ac:dyDescent="0.35">
      <c r="B18" s="9" t="s">
        <v>218</v>
      </c>
      <c r="C18" t="s">
        <v>217</v>
      </c>
      <c r="D18" s="72">
        <v>1.0999999999999999E-2</v>
      </c>
      <c r="F18" s="72">
        <v>1.9E-2</v>
      </c>
      <c r="G18" s="72">
        <v>1.9E-2</v>
      </c>
      <c r="H18" s="72">
        <v>1.9E-2</v>
      </c>
      <c r="I18" s="72">
        <v>1.9E-2</v>
      </c>
    </row>
    <row r="19" spans="1:12" x14ac:dyDescent="0.35">
      <c r="B19" t="s">
        <v>219</v>
      </c>
      <c r="C19" t="s">
        <v>217</v>
      </c>
      <c r="D19" s="72"/>
      <c r="F19" s="72"/>
      <c r="G19" s="72"/>
      <c r="H19" s="72"/>
      <c r="I19" s="72"/>
      <c r="L19" t="s">
        <v>220</v>
      </c>
    </row>
    <row r="21" spans="1:12" x14ac:dyDescent="0.35">
      <c r="A21" s="4" t="s">
        <v>51</v>
      </c>
      <c r="B21" s="30"/>
      <c r="D21" s="4">
        <v>2019</v>
      </c>
      <c r="E21" s="4">
        <v>2025</v>
      </c>
      <c r="F21" s="4">
        <v>2030</v>
      </c>
      <c r="G21" s="4">
        <v>2035</v>
      </c>
      <c r="H21" s="4">
        <v>2040</v>
      </c>
      <c r="I21" s="4">
        <v>2045</v>
      </c>
      <c r="J21" s="4">
        <v>2050</v>
      </c>
    </row>
    <row r="22" spans="1:12" x14ac:dyDescent="0.35">
      <c r="B22" s="9" t="s">
        <v>216</v>
      </c>
      <c r="C22" t="s">
        <v>217</v>
      </c>
      <c r="L22" t="s">
        <v>220</v>
      </c>
    </row>
    <row r="23" spans="1:12" x14ac:dyDescent="0.35">
      <c r="B23" s="9" t="s">
        <v>218</v>
      </c>
      <c r="C23" t="s">
        <v>217</v>
      </c>
      <c r="L23" t="s">
        <v>220</v>
      </c>
    </row>
    <row r="24" spans="1:12" x14ac:dyDescent="0.35">
      <c r="B24" t="s">
        <v>219</v>
      </c>
      <c r="C24" t="s">
        <v>217</v>
      </c>
      <c r="L24" t="s">
        <v>220</v>
      </c>
    </row>
    <row r="26" spans="1:12" x14ac:dyDescent="0.35">
      <c r="A26" s="4" t="s">
        <v>57</v>
      </c>
      <c r="B26" s="4"/>
      <c r="D26" s="4">
        <v>2015</v>
      </c>
      <c r="E26" s="4">
        <v>2025</v>
      </c>
      <c r="F26" s="4">
        <v>2030</v>
      </c>
      <c r="G26" s="4">
        <v>2035</v>
      </c>
      <c r="H26" s="4">
        <v>2040</v>
      </c>
      <c r="I26" s="4">
        <v>2045</v>
      </c>
      <c r="J26" s="4">
        <v>2050</v>
      </c>
    </row>
    <row r="27" spans="1:12" x14ac:dyDescent="0.35">
      <c r="B27" s="9" t="s">
        <v>216</v>
      </c>
      <c r="C27" t="s">
        <v>217</v>
      </c>
      <c r="D27" s="75"/>
      <c r="E27" s="76">
        <v>1.6523299701199125E-2</v>
      </c>
      <c r="F27" s="76">
        <v>1.9087412480827588E-2</v>
      </c>
      <c r="G27" s="76">
        <v>1.0320094539075772E-2</v>
      </c>
      <c r="H27" s="76">
        <v>1.0096145401367653E-2</v>
      </c>
      <c r="I27" s="76">
        <v>1.1196452794216272E-2</v>
      </c>
      <c r="L27" t="s">
        <v>221</v>
      </c>
    </row>
    <row r="28" spans="1:12" x14ac:dyDescent="0.35">
      <c r="B28" s="9" t="s">
        <v>218</v>
      </c>
      <c r="C28" t="s">
        <v>217</v>
      </c>
    </row>
    <row r="29" spans="1:12" x14ac:dyDescent="0.35">
      <c r="B29" t="s">
        <v>219</v>
      </c>
      <c r="C29" t="s">
        <v>217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1900F-0F8A-4B4E-AABC-4723BB8E04E0}">
  <sheetPr>
    <tabColor theme="8" tint="0.79998168889431442"/>
  </sheetPr>
  <dimension ref="A1:L141"/>
  <sheetViews>
    <sheetView topLeftCell="A85" zoomScale="70" zoomScaleNormal="70" workbookViewId="0">
      <selection activeCell="J120" sqref="J120"/>
    </sheetView>
  </sheetViews>
  <sheetFormatPr baseColWidth="10" defaultRowHeight="14.5" x14ac:dyDescent="0.35"/>
  <cols>
    <col min="1" max="1" width="39.54296875" customWidth="1"/>
    <col min="2" max="2" width="26.7265625" customWidth="1"/>
    <col min="12" max="12" width="70.1796875" bestFit="1" customWidth="1"/>
  </cols>
  <sheetData>
    <row r="1" spans="1:12" s="78" customFormat="1" ht="21" x14ac:dyDescent="0.5">
      <c r="A1" s="77" t="s">
        <v>43</v>
      </c>
    </row>
    <row r="4" spans="1:12" s="78" customFormat="1" ht="18.5" x14ac:dyDescent="0.45">
      <c r="A4" s="79" t="s">
        <v>222</v>
      </c>
      <c r="B4" s="79"/>
      <c r="C4" s="79"/>
      <c r="D4" s="79"/>
      <c r="E4" s="79"/>
    </row>
    <row r="6" spans="1:12" x14ac:dyDescent="0.35">
      <c r="A6" s="4" t="s">
        <v>376</v>
      </c>
      <c r="B6" s="4"/>
      <c r="D6" s="4">
        <v>2016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t="s">
        <v>223</v>
      </c>
      <c r="C7" t="s">
        <v>99</v>
      </c>
      <c r="D7" s="7">
        <v>612.76126696363156</v>
      </c>
      <c r="E7" s="7">
        <v>491.60701830895994</v>
      </c>
      <c r="F7" s="7">
        <v>328.96814617710413</v>
      </c>
      <c r="G7" s="7">
        <v>148.16661000522194</v>
      </c>
      <c r="H7" s="7">
        <v>41.393897073709084</v>
      </c>
      <c r="I7" s="7">
        <v>0</v>
      </c>
      <c r="L7" t="s">
        <v>224</v>
      </c>
    </row>
    <row r="8" spans="1:12" x14ac:dyDescent="0.35">
      <c r="B8" t="s">
        <v>225</v>
      </c>
      <c r="C8" t="s">
        <v>99</v>
      </c>
      <c r="D8" s="7">
        <v>29.658511887507419</v>
      </c>
      <c r="E8" s="7">
        <v>41.13729527808642</v>
      </c>
      <c r="F8" s="7">
        <v>35.951828132916589</v>
      </c>
      <c r="G8" s="7">
        <v>16.17756231674899</v>
      </c>
      <c r="H8" s="7">
        <v>6.2261002237268386</v>
      </c>
      <c r="I8" s="7">
        <v>0</v>
      </c>
      <c r="L8" t="s">
        <v>226</v>
      </c>
    </row>
    <row r="9" spans="1:12" x14ac:dyDescent="0.35">
      <c r="B9" t="s">
        <v>73</v>
      </c>
      <c r="C9" t="s">
        <v>99</v>
      </c>
      <c r="D9" s="7">
        <v>12.938489501475081</v>
      </c>
      <c r="E9" s="7">
        <v>31.103527722349149</v>
      </c>
      <c r="F9" s="7">
        <v>73.96020409150988</v>
      </c>
      <c r="G9" s="7">
        <v>129.53608742934264</v>
      </c>
      <c r="H9" s="7">
        <v>160.52489137389892</v>
      </c>
      <c r="I9" s="7">
        <v>174.75232273279588</v>
      </c>
      <c r="L9" t="s">
        <v>227</v>
      </c>
    </row>
    <row r="10" spans="1:12" x14ac:dyDescent="0.35">
      <c r="B10" t="s">
        <v>28</v>
      </c>
      <c r="C10" t="s">
        <v>99</v>
      </c>
      <c r="D10" s="7">
        <v>0</v>
      </c>
      <c r="E10" s="7">
        <v>0</v>
      </c>
      <c r="F10" s="7">
        <v>1.4098364771979865</v>
      </c>
      <c r="G10" s="7">
        <v>16.778889250475714</v>
      </c>
      <c r="H10" s="7">
        <v>28.837565160407241</v>
      </c>
      <c r="I10" s="7">
        <v>17.309142761544269</v>
      </c>
    </row>
    <row r="11" spans="1:12" x14ac:dyDescent="0.35">
      <c r="B11" t="s">
        <v>92</v>
      </c>
      <c r="C11" t="s">
        <v>99</v>
      </c>
      <c r="D11" s="7">
        <v>0</v>
      </c>
      <c r="E11" s="7">
        <v>2.3975364465925277E-2</v>
      </c>
      <c r="F11" s="7">
        <v>4.2640214173570872</v>
      </c>
      <c r="G11" s="7">
        <v>22.234242477229742</v>
      </c>
      <c r="H11" s="7">
        <v>32.869500232097614</v>
      </c>
      <c r="I11" s="7">
        <v>39.001853747213183</v>
      </c>
    </row>
    <row r="12" spans="1:12" x14ac:dyDescent="0.35">
      <c r="B12" t="s">
        <v>80</v>
      </c>
      <c r="C12" t="s">
        <v>99</v>
      </c>
      <c r="D12" s="7">
        <f>SUM(D7:D11)</f>
        <v>655.358268352614</v>
      </c>
      <c r="E12" s="7">
        <f t="shared" ref="E12:I12" si="0">SUM(E7:E11)</f>
        <v>563.87181667386142</v>
      </c>
      <c r="F12" s="7">
        <f t="shared" si="0"/>
        <v>444.55403629608566</v>
      </c>
      <c r="G12" s="7">
        <f t="shared" si="0"/>
        <v>332.89339147901899</v>
      </c>
      <c r="H12" s="7">
        <f t="shared" si="0"/>
        <v>269.85195406383974</v>
      </c>
      <c r="I12" s="7">
        <f t="shared" si="0"/>
        <v>231.06331924155333</v>
      </c>
    </row>
    <row r="14" spans="1:12" x14ac:dyDescent="0.35">
      <c r="A14" s="6" t="s">
        <v>108</v>
      </c>
      <c r="B14" s="29"/>
      <c r="D14" s="4">
        <v>2019</v>
      </c>
      <c r="E14" s="4">
        <v>2025</v>
      </c>
      <c r="F14" s="4">
        <v>2030</v>
      </c>
      <c r="G14" s="4">
        <v>2035</v>
      </c>
      <c r="H14" s="4">
        <v>2040</v>
      </c>
      <c r="I14" s="4">
        <v>2045</v>
      </c>
      <c r="J14" s="4">
        <v>2050</v>
      </c>
    </row>
    <row r="15" spans="1:12" x14ac:dyDescent="0.35">
      <c r="B15" t="s">
        <v>223</v>
      </c>
      <c r="C15" t="s">
        <v>99</v>
      </c>
      <c r="D15">
        <v>617</v>
      </c>
      <c r="F15">
        <v>323</v>
      </c>
      <c r="I15">
        <v>0</v>
      </c>
    </row>
    <row r="16" spans="1:12" x14ac:dyDescent="0.35">
      <c r="B16" t="s">
        <v>225</v>
      </c>
      <c r="C16" t="s">
        <v>99</v>
      </c>
      <c r="D16">
        <v>26</v>
      </c>
      <c r="F16">
        <v>43</v>
      </c>
      <c r="I16">
        <v>3</v>
      </c>
    </row>
    <row r="17" spans="1:12" x14ac:dyDescent="0.35">
      <c r="B17" t="s">
        <v>73</v>
      </c>
      <c r="C17" t="s">
        <v>99</v>
      </c>
      <c r="D17">
        <v>12</v>
      </c>
      <c r="F17">
        <v>72</v>
      </c>
      <c r="I17">
        <v>162</v>
      </c>
    </row>
    <row r="18" spans="1:12" x14ac:dyDescent="0.35">
      <c r="B18" t="s">
        <v>28</v>
      </c>
      <c r="C18" t="s">
        <v>99</v>
      </c>
      <c r="D18">
        <v>0</v>
      </c>
      <c r="F18">
        <v>36</v>
      </c>
      <c r="I18">
        <v>27</v>
      </c>
    </row>
    <row r="19" spans="1:12" x14ac:dyDescent="0.35">
      <c r="B19" t="s">
        <v>92</v>
      </c>
      <c r="C19" t="s">
        <v>99</v>
      </c>
      <c r="D19">
        <v>0</v>
      </c>
      <c r="F19">
        <v>10</v>
      </c>
      <c r="I19">
        <v>21</v>
      </c>
    </row>
    <row r="20" spans="1:12" x14ac:dyDescent="0.35">
      <c r="B20" t="s">
        <v>80</v>
      </c>
      <c r="C20" t="s">
        <v>99</v>
      </c>
      <c r="D20">
        <v>655</v>
      </c>
      <c r="F20">
        <v>484</v>
      </c>
      <c r="I20">
        <v>213</v>
      </c>
    </row>
    <row r="22" spans="1:12" x14ac:dyDescent="0.35">
      <c r="A22" s="8" t="s">
        <v>141</v>
      </c>
      <c r="B22" s="30"/>
      <c r="D22" s="4">
        <v>2018</v>
      </c>
      <c r="E22" s="4">
        <v>2025</v>
      </c>
      <c r="F22" s="4">
        <v>2030</v>
      </c>
      <c r="G22" s="4">
        <v>2035</v>
      </c>
      <c r="H22" s="4">
        <v>2040</v>
      </c>
      <c r="I22" s="4">
        <v>2045</v>
      </c>
      <c r="J22" s="4">
        <v>2050</v>
      </c>
    </row>
    <row r="23" spans="1:12" x14ac:dyDescent="0.35">
      <c r="B23" t="s">
        <v>223</v>
      </c>
      <c r="C23" t="s">
        <v>99</v>
      </c>
      <c r="D23" s="7">
        <v>603.79999999999995</v>
      </c>
      <c r="F23" s="7">
        <v>323.60000000000002</v>
      </c>
      <c r="G23" s="7">
        <v>206.4</v>
      </c>
      <c r="H23" s="7">
        <v>84</v>
      </c>
      <c r="I23" s="7">
        <v>0</v>
      </c>
    </row>
    <row r="24" spans="1:12" x14ac:dyDescent="0.35">
      <c r="B24" t="s">
        <v>225</v>
      </c>
      <c r="C24" t="s">
        <v>99</v>
      </c>
      <c r="D24" s="7">
        <v>31.8</v>
      </c>
      <c r="F24" s="7">
        <v>37.9</v>
      </c>
      <c r="G24" s="7">
        <v>37.299999999999997</v>
      </c>
      <c r="H24" s="7">
        <v>28.7</v>
      </c>
      <c r="I24" s="7">
        <v>16.600000000000001</v>
      </c>
    </row>
    <row r="25" spans="1:12" x14ac:dyDescent="0.35">
      <c r="B25" t="s">
        <v>73</v>
      </c>
      <c r="C25" t="s">
        <v>99</v>
      </c>
      <c r="D25" s="7">
        <v>11.7</v>
      </c>
      <c r="F25" s="7">
        <v>55.3</v>
      </c>
      <c r="G25" s="7">
        <v>81.099999999999994</v>
      </c>
      <c r="H25" s="7">
        <v>105.3</v>
      </c>
      <c r="I25" s="7">
        <v>110.3</v>
      </c>
    </row>
    <row r="26" spans="1:12" x14ac:dyDescent="0.35">
      <c r="B26" t="s">
        <v>28</v>
      </c>
      <c r="C26" t="s">
        <v>99</v>
      </c>
      <c r="D26" s="7">
        <v>0</v>
      </c>
      <c r="F26" s="43">
        <v>2.1</v>
      </c>
      <c r="G26" s="43">
        <v>1.1000000000000001</v>
      </c>
      <c r="H26" s="43">
        <v>1.1000000000000001</v>
      </c>
      <c r="I26" s="43">
        <v>32.1</v>
      </c>
    </row>
    <row r="27" spans="1:12" x14ac:dyDescent="0.35">
      <c r="B27" t="s">
        <v>92</v>
      </c>
      <c r="C27" t="s">
        <v>99</v>
      </c>
      <c r="D27" s="7">
        <v>0</v>
      </c>
      <c r="F27" s="7">
        <v>7.4</v>
      </c>
      <c r="G27" s="7">
        <v>17.899999999999999</v>
      </c>
      <c r="H27" s="7">
        <v>35.700000000000003</v>
      </c>
      <c r="I27" s="7">
        <v>55.5</v>
      </c>
    </row>
    <row r="28" spans="1:12" x14ac:dyDescent="0.35">
      <c r="B28" t="s">
        <v>80</v>
      </c>
      <c r="C28" t="s">
        <v>99</v>
      </c>
      <c r="D28" s="7">
        <v>647.4</v>
      </c>
      <c r="F28" s="7">
        <v>426.2</v>
      </c>
      <c r="G28" s="7">
        <v>343.9</v>
      </c>
      <c r="H28" s="7">
        <v>254.9</v>
      </c>
      <c r="I28" s="7">
        <v>214.5</v>
      </c>
    </row>
    <row r="30" spans="1:12" x14ac:dyDescent="0.35">
      <c r="A30" s="4" t="s">
        <v>51</v>
      </c>
      <c r="B30" s="30"/>
      <c r="D30" s="4">
        <v>2019</v>
      </c>
      <c r="E30" s="4">
        <v>2025</v>
      </c>
      <c r="F30" s="4">
        <v>2030</v>
      </c>
      <c r="G30" s="4">
        <v>2035</v>
      </c>
      <c r="H30" s="4">
        <v>2040</v>
      </c>
      <c r="I30" s="4">
        <v>2045</v>
      </c>
      <c r="J30" s="4">
        <v>2050</v>
      </c>
    </row>
    <row r="31" spans="1:12" x14ac:dyDescent="0.35">
      <c r="B31" t="s">
        <v>223</v>
      </c>
      <c r="C31" t="s">
        <v>99</v>
      </c>
      <c r="F31" s="7">
        <v>592.545481204986</v>
      </c>
      <c r="G31" s="7"/>
      <c r="H31" s="7">
        <v>351.02467846870422</v>
      </c>
      <c r="J31" s="7">
        <v>200.39042934015743</v>
      </c>
      <c r="L31" t="s">
        <v>228</v>
      </c>
    </row>
    <row r="32" spans="1:12" x14ac:dyDescent="0.35">
      <c r="B32" t="s">
        <v>225</v>
      </c>
      <c r="C32" t="s">
        <v>99</v>
      </c>
      <c r="F32" s="7"/>
      <c r="G32" s="7"/>
      <c r="H32" s="7"/>
      <c r="J32" s="7"/>
    </row>
    <row r="33" spans="1:10" x14ac:dyDescent="0.35">
      <c r="B33" t="s">
        <v>73</v>
      </c>
      <c r="C33" t="s">
        <v>99</v>
      </c>
      <c r="F33" s="7">
        <v>61.6</v>
      </c>
      <c r="G33" s="7"/>
      <c r="H33" s="7">
        <v>133.81321716308594</v>
      </c>
      <c r="J33" s="7">
        <v>155.39442443847656</v>
      </c>
    </row>
    <row r="34" spans="1:10" x14ac:dyDescent="0.35">
      <c r="B34" t="s">
        <v>28</v>
      </c>
      <c r="C34" t="s">
        <v>99</v>
      </c>
      <c r="D34">
        <v>0</v>
      </c>
      <c r="E34">
        <v>0</v>
      </c>
      <c r="F34" s="7">
        <v>0</v>
      </c>
      <c r="G34" s="7">
        <v>0</v>
      </c>
      <c r="H34" s="7">
        <v>0</v>
      </c>
      <c r="J34" s="7">
        <v>0</v>
      </c>
    </row>
    <row r="35" spans="1:10" x14ac:dyDescent="0.35">
      <c r="B35" t="s">
        <v>92</v>
      </c>
      <c r="C35" t="s">
        <v>99</v>
      </c>
      <c r="F35" s="7"/>
      <c r="G35" s="7"/>
      <c r="H35" s="7">
        <v>2.7349710464477539</v>
      </c>
      <c r="J35" s="7">
        <v>19.316717147827148</v>
      </c>
    </row>
    <row r="36" spans="1:10" x14ac:dyDescent="0.35">
      <c r="B36" t="s">
        <v>80</v>
      </c>
      <c r="C36" t="s">
        <v>99</v>
      </c>
      <c r="F36" s="7">
        <f>SUM(F31:F35)</f>
        <v>654.14548120498603</v>
      </c>
      <c r="G36" s="7">
        <f>SUM(G31:G35)</f>
        <v>0</v>
      </c>
      <c r="H36" s="7">
        <f>SUM(H31:H35)</f>
        <v>487.57286667823792</v>
      </c>
      <c r="J36" s="7">
        <f>SUM(J31:J35)</f>
        <v>375.10157092646114</v>
      </c>
    </row>
    <row r="38" spans="1:10" x14ac:dyDescent="0.35">
      <c r="A38" s="4" t="s">
        <v>7</v>
      </c>
      <c r="B38" s="30"/>
      <c r="D38" s="4">
        <v>2015</v>
      </c>
      <c r="E38" s="4">
        <v>2025</v>
      </c>
      <c r="F38" s="4">
        <v>2030</v>
      </c>
      <c r="G38" s="4">
        <v>2035</v>
      </c>
      <c r="H38" s="4">
        <v>2040</v>
      </c>
      <c r="I38" s="4">
        <v>2045</v>
      </c>
      <c r="J38" s="4">
        <v>2050</v>
      </c>
    </row>
    <row r="39" spans="1:10" x14ac:dyDescent="0.35">
      <c r="B39" t="s">
        <v>223</v>
      </c>
      <c r="C39" t="s">
        <v>99</v>
      </c>
      <c r="D39" s="7">
        <v>616.60216666666724</v>
      </c>
      <c r="E39" s="7">
        <v>573.49327777777796</v>
      </c>
      <c r="F39" s="7">
        <v>480.88458333333398</v>
      </c>
      <c r="G39" s="7">
        <v>343.458027777778</v>
      </c>
      <c r="H39" s="7">
        <v>134.049888888889</v>
      </c>
      <c r="I39" s="7">
        <v>5.2324999999999999</v>
      </c>
    </row>
    <row r="40" spans="1:10" x14ac:dyDescent="0.35">
      <c r="B40" t="s">
        <v>225</v>
      </c>
      <c r="C40" t="s">
        <v>99</v>
      </c>
      <c r="D40" s="7">
        <v>11.43002777777779</v>
      </c>
      <c r="E40" s="7">
        <v>14.2276666666667</v>
      </c>
      <c r="F40" s="7">
        <v>5.90038888888889</v>
      </c>
      <c r="G40" s="7">
        <v>5.90038888888889</v>
      </c>
      <c r="H40" s="7">
        <v>38.531611111111097</v>
      </c>
      <c r="I40" s="7">
        <v>38.531611111111097</v>
      </c>
    </row>
    <row r="41" spans="1:10" x14ac:dyDescent="0.35">
      <c r="B41" t="s">
        <v>73</v>
      </c>
      <c r="C41" t="s">
        <v>99</v>
      </c>
      <c r="D41" s="7">
        <v>18.01505555555557</v>
      </c>
      <c r="E41" s="7">
        <v>25.570722222222201</v>
      </c>
      <c r="F41" s="7">
        <v>56.344472222222301</v>
      </c>
      <c r="G41" s="7">
        <v>105.998916666667</v>
      </c>
      <c r="H41" s="7">
        <v>149.092777777778</v>
      </c>
      <c r="I41" s="7">
        <v>179.25880555555599</v>
      </c>
    </row>
    <row r="42" spans="1:10" x14ac:dyDescent="0.35">
      <c r="B42" t="s">
        <v>28</v>
      </c>
      <c r="C42" t="s">
        <v>99</v>
      </c>
      <c r="D42" s="7">
        <v>0</v>
      </c>
      <c r="E42" s="7">
        <v>0</v>
      </c>
      <c r="F42" s="7">
        <v>0</v>
      </c>
      <c r="G42" s="7">
        <v>0</v>
      </c>
      <c r="H42" s="7">
        <v>45.667805555555603</v>
      </c>
      <c r="I42" s="7">
        <v>90.129277777777901</v>
      </c>
    </row>
    <row r="43" spans="1:10" x14ac:dyDescent="0.35">
      <c r="B43" t="s">
        <v>92</v>
      </c>
      <c r="C43" t="s">
        <v>99</v>
      </c>
      <c r="D43" s="7">
        <v>0.92947222222222292</v>
      </c>
      <c r="E43" s="7">
        <v>1.40947222222222</v>
      </c>
      <c r="F43" s="7">
        <v>1.5541111111111101</v>
      </c>
      <c r="G43" s="7">
        <v>3.8144166666666699</v>
      </c>
      <c r="H43" s="7">
        <v>8.6523055555555608</v>
      </c>
      <c r="I43" s="7">
        <v>14.841944444444501</v>
      </c>
    </row>
    <row r="44" spans="1:10" x14ac:dyDescent="0.35">
      <c r="B44" t="s">
        <v>80</v>
      </c>
      <c r="C44" t="s">
        <v>99</v>
      </c>
      <c r="D44" s="7">
        <v>646.97672222222275</v>
      </c>
      <c r="E44" s="7">
        <v>614.70116666666695</v>
      </c>
      <c r="F44" s="7">
        <v>544.68355555555604</v>
      </c>
      <c r="G44" s="7">
        <v>459.171777777778</v>
      </c>
      <c r="H44" s="7">
        <v>375.99441666666701</v>
      </c>
      <c r="I44" s="7">
        <v>327.99416666666701</v>
      </c>
    </row>
    <row r="46" spans="1:10" x14ac:dyDescent="0.35">
      <c r="A46" s="4" t="s">
        <v>57</v>
      </c>
      <c r="B46" s="30"/>
      <c r="D46" s="4">
        <v>2015</v>
      </c>
      <c r="E46" s="4">
        <v>2025</v>
      </c>
      <c r="F46" s="4">
        <v>2030</v>
      </c>
      <c r="G46" s="4">
        <v>2035</v>
      </c>
      <c r="H46" s="4">
        <v>2040</v>
      </c>
      <c r="I46" s="4">
        <v>2045</v>
      </c>
      <c r="J46" s="4">
        <v>2050</v>
      </c>
    </row>
    <row r="47" spans="1:10" x14ac:dyDescent="0.35">
      <c r="B47" t="s">
        <v>223</v>
      </c>
      <c r="C47" t="s">
        <v>99</v>
      </c>
      <c r="D47" s="7">
        <v>582.64028090777788</v>
      </c>
      <c r="E47" s="7">
        <v>572.73205716875998</v>
      </c>
      <c r="F47" s="7">
        <v>457.69891879623202</v>
      </c>
      <c r="G47" s="7">
        <v>286.44973522314001</v>
      </c>
      <c r="H47" s="7">
        <v>110.31719122087</v>
      </c>
      <c r="I47" s="7">
        <v>0.88405652716876504</v>
      </c>
    </row>
    <row r="48" spans="1:10" x14ac:dyDescent="0.35">
      <c r="B48" t="s">
        <v>225</v>
      </c>
      <c r="C48" t="s">
        <v>99</v>
      </c>
      <c r="D48" s="7">
        <v>17.770693843158341</v>
      </c>
      <c r="E48" s="7">
        <v>26.0122383928239</v>
      </c>
      <c r="F48" s="7">
        <v>32.135748174915598</v>
      </c>
      <c r="G48" s="7">
        <v>37.310526427309199</v>
      </c>
      <c r="H48" s="7">
        <v>43.9929371085884</v>
      </c>
      <c r="I48" s="7">
        <v>45.694001459100001</v>
      </c>
    </row>
    <row r="49" spans="1:12" x14ac:dyDescent="0.35">
      <c r="B49" t="s">
        <v>73</v>
      </c>
      <c r="C49" t="s">
        <v>99</v>
      </c>
      <c r="D49" s="7">
        <v>15.42554693952002</v>
      </c>
      <c r="E49" s="7">
        <v>30.55687364736</v>
      </c>
      <c r="F49" s="7">
        <v>69.129545447360101</v>
      </c>
      <c r="G49" s="7">
        <v>108.29669094736001</v>
      </c>
      <c r="H49" s="7">
        <v>133.53767384736</v>
      </c>
      <c r="I49" s="7">
        <v>143.93344844736001</v>
      </c>
    </row>
    <row r="50" spans="1:12" x14ac:dyDescent="0.35">
      <c r="B50" t="s">
        <v>28</v>
      </c>
      <c r="C50" t="s">
        <v>99</v>
      </c>
      <c r="D50" s="7">
        <v>1.5171519157312019</v>
      </c>
      <c r="E50" s="7">
        <v>0.38765658690513699</v>
      </c>
      <c r="F50" s="7">
        <v>1.87199796006587</v>
      </c>
      <c r="G50" s="7">
        <v>37.924365874983899</v>
      </c>
      <c r="H50" s="7">
        <v>69.800759625633006</v>
      </c>
      <c r="I50" s="7">
        <v>83.950289193893695</v>
      </c>
    </row>
    <row r="51" spans="1:12" x14ac:dyDescent="0.35">
      <c r="B51" t="s">
        <v>92</v>
      </c>
      <c r="C51" t="s">
        <v>99</v>
      </c>
      <c r="D51" s="7">
        <v>0</v>
      </c>
      <c r="E51" s="7">
        <v>2.7243599999999999</v>
      </c>
      <c r="F51" s="7">
        <v>4.5070199999999998</v>
      </c>
      <c r="G51" s="7">
        <v>4.6112640000000003</v>
      </c>
      <c r="H51" s="7">
        <v>41.524152000000001</v>
      </c>
      <c r="I51" s="7">
        <v>90.634464000000094</v>
      </c>
    </row>
    <row r="52" spans="1:12" x14ac:dyDescent="0.35">
      <c r="B52" t="s">
        <v>80</v>
      </c>
      <c r="C52" t="s">
        <v>99</v>
      </c>
      <c r="D52" s="7">
        <v>617.35367360618716</v>
      </c>
      <c r="E52" s="7">
        <v>632.41812952390399</v>
      </c>
      <c r="F52" s="7">
        <v>565.37848932390398</v>
      </c>
      <c r="G52" s="7">
        <v>474.713674823904</v>
      </c>
      <c r="H52" s="7">
        <v>399.359197723904</v>
      </c>
      <c r="I52" s="7">
        <v>365.10612832390399</v>
      </c>
    </row>
    <row r="54" spans="1:12" x14ac:dyDescent="0.35">
      <c r="A54" s="4" t="s">
        <v>22</v>
      </c>
      <c r="B54" s="30"/>
      <c r="D54" s="4">
        <v>2015</v>
      </c>
      <c r="E54" s="4">
        <v>2025</v>
      </c>
      <c r="F54" s="4">
        <v>2030</v>
      </c>
      <c r="G54" s="4">
        <v>2035</v>
      </c>
      <c r="H54" s="4">
        <v>2040</v>
      </c>
      <c r="I54" s="4">
        <v>2045</v>
      </c>
      <c r="J54" s="4">
        <v>2050</v>
      </c>
    </row>
    <row r="55" spans="1:12" x14ac:dyDescent="0.35">
      <c r="B55" t="s">
        <v>223</v>
      </c>
      <c r="C55" t="s">
        <v>99</v>
      </c>
      <c r="D55" s="7">
        <v>574.94944444444502</v>
      </c>
      <c r="E55" s="7">
        <v>450.226111111112</v>
      </c>
      <c r="F55" s="7">
        <v>310.81777777777802</v>
      </c>
      <c r="G55" s="7">
        <v>135.66305555555601</v>
      </c>
      <c r="H55" s="7">
        <v>9.1727777777777906</v>
      </c>
      <c r="I55" s="7">
        <v>1.8333333333333399E-2</v>
      </c>
    </row>
    <row r="56" spans="1:12" x14ac:dyDescent="0.35">
      <c r="B56" t="s">
        <v>225</v>
      </c>
      <c r="C56" t="s">
        <v>99</v>
      </c>
      <c r="D56" s="7">
        <v>29.3827777777778</v>
      </c>
      <c r="E56" s="7">
        <v>97.914722222222295</v>
      </c>
      <c r="F56" s="7">
        <v>75.893055555555605</v>
      </c>
      <c r="G56" s="7">
        <v>37.875277777777796</v>
      </c>
      <c r="H56" s="7">
        <v>31.919166666666701</v>
      </c>
      <c r="I56" s="7">
        <v>6.7458333333333398</v>
      </c>
    </row>
    <row r="57" spans="1:12" x14ac:dyDescent="0.35">
      <c r="B57" t="s">
        <v>73</v>
      </c>
      <c r="C57" t="s">
        <v>99</v>
      </c>
      <c r="D57" s="7">
        <v>15.376666666666679</v>
      </c>
      <c r="E57" s="7">
        <v>32.603333333333403</v>
      </c>
      <c r="F57" s="7">
        <v>79.885000000000105</v>
      </c>
      <c r="G57" s="7">
        <v>170.013611111111</v>
      </c>
      <c r="H57" s="7">
        <v>235.27944444444501</v>
      </c>
      <c r="I57" s="7">
        <v>248.98</v>
      </c>
    </row>
    <row r="58" spans="1:12" x14ac:dyDescent="0.35">
      <c r="B58" t="s">
        <v>28</v>
      </c>
      <c r="C58" t="s">
        <v>99</v>
      </c>
      <c r="D58" s="7">
        <v>0</v>
      </c>
      <c r="E58" s="7">
        <v>0</v>
      </c>
      <c r="F58" s="7">
        <v>46.648611111111201</v>
      </c>
      <c r="G58" s="7">
        <v>76.367222222222296</v>
      </c>
      <c r="H58" s="7">
        <v>60.602500000000099</v>
      </c>
      <c r="I58" s="7">
        <v>55.398055555555601</v>
      </c>
    </row>
    <row r="59" spans="1:12" x14ac:dyDescent="0.35">
      <c r="B59" t="s">
        <v>92</v>
      </c>
      <c r="C59" t="s">
        <v>99</v>
      </c>
      <c r="D59" s="7">
        <v>0</v>
      </c>
      <c r="E59" s="7">
        <v>0</v>
      </c>
      <c r="F59" s="7">
        <v>0</v>
      </c>
      <c r="G59" s="7">
        <v>0.235277777777778</v>
      </c>
      <c r="H59" s="7">
        <v>0.66694444444444501</v>
      </c>
      <c r="I59" s="7">
        <v>2.08777777777778</v>
      </c>
      <c r="L59" t="s">
        <v>229</v>
      </c>
    </row>
    <row r="60" spans="1:12" x14ac:dyDescent="0.35">
      <c r="B60" t="s">
        <v>80</v>
      </c>
      <c r="C60" t="s">
        <v>99</v>
      </c>
      <c r="D60" s="7">
        <v>619.70888888888942</v>
      </c>
      <c r="E60" s="7">
        <v>580.74416666666696</v>
      </c>
      <c r="F60" s="7">
        <v>513.24444444444498</v>
      </c>
      <c r="G60" s="7">
        <v>420.15444444444501</v>
      </c>
      <c r="H60" s="7">
        <v>337.640833333334</v>
      </c>
      <c r="I60" s="7">
        <v>313.3</v>
      </c>
    </row>
    <row r="62" spans="1:12" x14ac:dyDescent="0.35">
      <c r="A62" s="80" t="s">
        <v>230</v>
      </c>
      <c r="B62" s="30"/>
      <c r="D62" s="4">
        <v>2015</v>
      </c>
      <c r="E62" s="4">
        <v>2025</v>
      </c>
      <c r="F62" s="4">
        <v>2030</v>
      </c>
      <c r="G62" s="4">
        <v>2035</v>
      </c>
      <c r="H62" s="4">
        <v>2040</v>
      </c>
      <c r="I62" s="4">
        <v>2045</v>
      </c>
      <c r="J62" s="4">
        <v>2050</v>
      </c>
    </row>
    <row r="63" spans="1:12" x14ac:dyDescent="0.35">
      <c r="B63" t="s">
        <v>223</v>
      </c>
      <c r="C63" t="s">
        <v>99</v>
      </c>
      <c r="E63" s="7">
        <v>585.47367091409762</v>
      </c>
      <c r="F63" s="7">
        <v>461.02545610468081</v>
      </c>
      <c r="G63" s="7">
        <v>323.67979957037937</v>
      </c>
      <c r="H63" s="7">
        <v>123.642977395633</v>
      </c>
      <c r="I63" s="7">
        <v>4.1388701005708084</v>
      </c>
    </row>
    <row r="64" spans="1:12" x14ac:dyDescent="0.35">
      <c r="B64" t="s">
        <v>225</v>
      </c>
      <c r="C64" t="s">
        <v>99</v>
      </c>
      <c r="E64" s="7">
        <v>14.57273723909154</v>
      </c>
      <c r="F64" s="7">
        <v>5.6759559342012036</v>
      </c>
      <c r="G64" s="7">
        <v>5.5792398841907476</v>
      </c>
      <c r="H64" s="7">
        <v>35.803355551523843</v>
      </c>
      <c r="I64" s="7">
        <v>29.78764557165027</v>
      </c>
    </row>
    <row r="65" spans="1:12" x14ac:dyDescent="0.35">
      <c r="B65" t="s">
        <v>73</v>
      </c>
      <c r="C65" t="s">
        <v>99</v>
      </c>
      <c r="E65" s="7">
        <v>29.570459112286098</v>
      </c>
      <c r="F65" s="7">
        <v>54.954314807703099</v>
      </c>
      <c r="G65" s="7">
        <v>92.0403374750137</v>
      </c>
      <c r="H65" s="7">
        <v>143.14592241249599</v>
      </c>
      <c r="I65" s="7">
        <v>194.687246253712</v>
      </c>
    </row>
    <row r="66" spans="1:12" x14ac:dyDescent="0.35">
      <c r="B66" t="s">
        <v>28</v>
      </c>
      <c r="C66" t="s">
        <v>99</v>
      </c>
      <c r="E66" s="7">
        <v>0</v>
      </c>
      <c r="F66" s="7">
        <v>0</v>
      </c>
      <c r="G66" s="7">
        <v>0</v>
      </c>
      <c r="H66" s="7">
        <v>42.434267148822123</v>
      </c>
      <c r="I66" s="7">
        <v>69.676271109750672</v>
      </c>
    </row>
    <row r="67" spans="1:12" x14ac:dyDescent="0.35">
      <c r="B67" t="s">
        <v>92</v>
      </c>
      <c r="C67" t="s">
        <v>99</v>
      </c>
      <c r="E67" s="7">
        <v>0.93391601146014502</v>
      </c>
      <c r="F67" s="7">
        <v>15.081987518570401</v>
      </c>
      <c r="G67" s="7">
        <v>38.823511878189898</v>
      </c>
      <c r="H67" s="7">
        <v>49.169400634585102</v>
      </c>
      <c r="I67" s="7">
        <v>49.5680701105574</v>
      </c>
    </row>
    <row r="68" spans="1:12" x14ac:dyDescent="0.35">
      <c r="B68" t="s">
        <v>80</v>
      </c>
      <c r="C68" t="s">
        <v>99</v>
      </c>
      <c r="E68" s="7">
        <v>630.55078327693502</v>
      </c>
      <c r="F68" s="7">
        <v>536.73771436515597</v>
      </c>
      <c r="G68" s="7">
        <v>460.12288880777402</v>
      </c>
      <c r="H68" s="7">
        <v>394.19592314305902</v>
      </c>
      <c r="I68" s="7">
        <v>347.85810314624098</v>
      </c>
    </row>
    <row r="71" spans="1:12" s="78" customFormat="1" ht="18.5" x14ac:dyDescent="0.45">
      <c r="A71" s="79" t="s">
        <v>231</v>
      </c>
      <c r="B71" s="79"/>
      <c r="C71" s="79"/>
      <c r="D71" s="79"/>
      <c r="E71" s="79"/>
    </row>
    <row r="73" spans="1:12" x14ac:dyDescent="0.35">
      <c r="A73" s="4" t="s">
        <v>376</v>
      </c>
      <c r="B73" s="4"/>
      <c r="D73" s="4">
        <v>2016</v>
      </c>
      <c r="E73" s="4">
        <v>2025</v>
      </c>
      <c r="F73" s="4">
        <v>2030</v>
      </c>
      <c r="G73" s="4">
        <v>2035</v>
      </c>
      <c r="H73" s="4">
        <v>2040</v>
      </c>
      <c r="I73" s="4">
        <v>2045</v>
      </c>
      <c r="J73" s="4">
        <v>2050</v>
      </c>
      <c r="L73" s="4" t="s">
        <v>2</v>
      </c>
    </row>
    <row r="74" spans="1:12" x14ac:dyDescent="0.35">
      <c r="B74" t="s">
        <v>232</v>
      </c>
      <c r="C74" t="s">
        <v>99</v>
      </c>
      <c r="D74" s="7">
        <v>99.233708333333453</v>
      </c>
      <c r="E74" s="7">
        <v>99.47870903562665</v>
      </c>
      <c r="F74" s="7">
        <v>100.77231078907731</v>
      </c>
      <c r="G74" s="7">
        <v>90.885307982245152</v>
      </c>
      <c r="H74" s="7">
        <v>64.653433314688854</v>
      </c>
      <c r="I74" s="7">
        <v>0</v>
      </c>
    </row>
    <row r="75" spans="1:12" x14ac:dyDescent="0.35">
      <c r="B75" t="s">
        <v>233</v>
      </c>
      <c r="C75" t="s">
        <v>99</v>
      </c>
      <c r="D75" s="7">
        <v>0</v>
      </c>
      <c r="E75" s="7">
        <v>0</v>
      </c>
      <c r="F75" s="7">
        <v>0</v>
      </c>
      <c r="G75" s="7">
        <v>0</v>
      </c>
      <c r="H75" s="7">
        <v>21.551144438229617</v>
      </c>
      <c r="I75" s="7">
        <v>81.752192188837</v>
      </c>
    </row>
    <row r="76" spans="1:12" x14ac:dyDescent="0.35">
      <c r="B76" t="s">
        <v>234</v>
      </c>
      <c r="C76" t="s">
        <v>99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</row>
    <row r="77" spans="1:12" x14ac:dyDescent="0.35">
      <c r="B77" t="s">
        <v>235</v>
      </c>
      <c r="C77" t="s">
        <v>99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</row>
    <row r="78" spans="1:12" x14ac:dyDescent="0.35">
      <c r="B78" t="s">
        <v>236</v>
      </c>
      <c r="C78" t="s">
        <v>99</v>
      </c>
      <c r="D78" s="7">
        <v>28.616238888888923</v>
      </c>
      <c r="E78" s="7">
        <v>25.491117418735442</v>
      </c>
      <c r="F78" s="7">
        <v>25.588369115182079</v>
      </c>
      <c r="G78" s="7">
        <v>24.118404315063525</v>
      </c>
      <c r="H78" s="7">
        <v>17.021729345025811</v>
      </c>
      <c r="I78" s="7">
        <v>0</v>
      </c>
    </row>
    <row r="79" spans="1:12" x14ac:dyDescent="0.35">
      <c r="B79" t="s">
        <v>237</v>
      </c>
      <c r="C79" t="s">
        <v>99</v>
      </c>
      <c r="D79" s="7">
        <v>0</v>
      </c>
      <c r="E79" s="7">
        <v>0</v>
      </c>
      <c r="F79" s="7">
        <v>0</v>
      </c>
      <c r="G79" s="7">
        <v>0</v>
      </c>
      <c r="H79" s="7">
        <v>5.6739097816752704</v>
      </c>
      <c r="I79" s="7">
        <v>21.245911761133073</v>
      </c>
    </row>
    <row r="80" spans="1:12" x14ac:dyDescent="0.35">
      <c r="B80" t="s">
        <v>238</v>
      </c>
      <c r="C80" t="s">
        <v>99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</row>
    <row r="81" spans="1:10" x14ac:dyDescent="0.35">
      <c r="B81" t="s">
        <v>80</v>
      </c>
      <c r="C81" t="s">
        <v>99</v>
      </c>
      <c r="D81" s="7">
        <f>SUM(D74:D79)</f>
        <v>127.84994722222237</v>
      </c>
      <c r="E81" s="7">
        <f t="shared" ref="E81:I81" si="1">SUM(E74:E79)</f>
        <v>124.96982645436209</v>
      </c>
      <c r="F81" s="7">
        <f t="shared" si="1"/>
        <v>126.36067990425938</v>
      </c>
      <c r="G81" s="7">
        <f t="shared" si="1"/>
        <v>115.00371229730868</v>
      </c>
      <c r="H81" s="7">
        <f t="shared" si="1"/>
        <v>108.90021687961953</v>
      </c>
      <c r="I81" s="7">
        <f t="shared" si="1"/>
        <v>102.99810394997007</v>
      </c>
    </row>
    <row r="83" spans="1:10" x14ac:dyDescent="0.35">
      <c r="A83" s="6" t="s">
        <v>108</v>
      </c>
      <c r="B83" s="29"/>
      <c r="D83" s="4">
        <v>2019</v>
      </c>
      <c r="E83" s="4">
        <v>2025</v>
      </c>
      <c r="F83" s="4">
        <v>2030</v>
      </c>
      <c r="G83" s="4">
        <v>2035</v>
      </c>
      <c r="H83" s="4">
        <v>2040</v>
      </c>
      <c r="I83" s="4">
        <v>2045</v>
      </c>
      <c r="J83" s="4">
        <v>2050</v>
      </c>
    </row>
    <row r="84" spans="1:10" x14ac:dyDescent="0.35">
      <c r="B84" t="s">
        <v>232</v>
      </c>
      <c r="C84" t="s">
        <v>99</v>
      </c>
      <c r="D84" s="7">
        <v>113.3968075591968</v>
      </c>
      <c r="E84" s="7"/>
      <c r="F84" s="7">
        <v>99.256467705636297</v>
      </c>
      <c r="G84" s="7"/>
      <c r="H84" s="7"/>
      <c r="I84" s="7">
        <v>0</v>
      </c>
    </row>
    <row r="85" spans="1:10" x14ac:dyDescent="0.35">
      <c r="B85" t="s">
        <v>233</v>
      </c>
      <c r="C85" t="s">
        <v>99</v>
      </c>
      <c r="D85" s="7">
        <v>0</v>
      </c>
      <c r="E85" s="7"/>
      <c r="F85" s="7">
        <v>2.3055555555555558</v>
      </c>
      <c r="G85" s="7"/>
      <c r="H85" s="7"/>
      <c r="I85" s="7">
        <v>74.277777777777771</v>
      </c>
    </row>
    <row r="86" spans="1:10" x14ac:dyDescent="0.35">
      <c r="B86" t="s">
        <v>234</v>
      </c>
      <c r="C86" t="s">
        <v>99</v>
      </c>
      <c r="D86" s="7">
        <v>0</v>
      </c>
      <c r="E86" s="7"/>
      <c r="F86" s="7">
        <v>19.222222222222221</v>
      </c>
      <c r="G86" s="7"/>
      <c r="H86" s="7"/>
      <c r="I86" s="7">
        <v>51.361111111111114</v>
      </c>
    </row>
    <row r="87" spans="1:10" x14ac:dyDescent="0.35">
      <c r="B87" t="s">
        <v>235</v>
      </c>
      <c r="C87" t="s">
        <v>99</v>
      </c>
      <c r="D87" s="7">
        <v>0</v>
      </c>
      <c r="E87" s="7"/>
      <c r="F87" s="7">
        <v>0</v>
      </c>
      <c r="G87" s="7"/>
      <c r="H87" s="7"/>
      <c r="I87" s="7">
        <v>0</v>
      </c>
    </row>
    <row r="88" spans="1:10" x14ac:dyDescent="0.35">
      <c r="B88" t="s">
        <v>236</v>
      </c>
      <c r="C88" t="s">
        <v>99</v>
      </c>
      <c r="D88" s="7">
        <v>28.133333333333336</v>
      </c>
      <c r="E88" s="7"/>
      <c r="F88" s="7">
        <v>27.913999999999998</v>
      </c>
      <c r="G88" s="7"/>
      <c r="H88" s="7"/>
      <c r="I88" s="7">
        <v>0</v>
      </c>
    </row>
    <row r="89" spans="1:10" x14ac:dyDescent="0.35">
      <c r="B89" t="s">
        <v>237</v>
      </c>
      <c r="C89" t="s">
        <v>99</v>
      </c>
      <c r="D89" s="7">
        <v>0</v>
      </c>
      <c r="E89" s="7"/>
      <c r="F89" s="7">
        <v>0.67999999999999994</v>
      </c>
      <c r="G89" s="7"/>
      <c r="H89" s="7"/>
      <c r="I89" s="7">
        <v>22.199999999999996</v>
      </c>
    </row>
    <row r="90" spans="1:10" x14ac:dyDescent="0.35">
      <c r="B90" t="s">
        <v>238</v>
      </c>
      <c r="C90" t="s">
        <v>99</v>
      </c>
      <c r="D90" s="7">
        <v>0</v>
      </c>
      <c r="E90" s="7"/>
      <c r="F90" s="7">
        <v>5.4059999999999997</v>
      </c>
      <c r="G90" s="7"/>
      <c r="H90" s="7"/>
      <c r="I90" s="7">
        <v>14.8</v>
      </c>
    </row>
    <row r="91" spans="1:10" x14ac:dyDescent="0.35">
      <c r="B91" t="s">
        <v>80</v>
      </c>
      <c r="C91" t="s">
        <v>99</v>
      </c>
      <c r="D91">
        <v>142</v>
      </c>
      <c r="F91">
        <v>155</v>
      </c>
      <c r="I91">
        <v>163</v>
      </c>
    </row>
    <row r="93" spans="1:10" x14ac:dyDescent="0.35">
      <c r="A93" s="8" t="s">
        <v>141</v>
      </c>
      <c r="B93" s="30"/>
      <c r="D93" s="4">
        <v>2019</v>
      </c>
      <c r="E93" s="4">
        <v>2025</v>
      </c>
      <c r="F93" s="4">
        <v>2030</v>
      </c>
      <c r="G93" s="4">
        <v>2035</v>
      </c>
      <c r="H93" s="4">
        <v>2040</v>
      </c>
      <c r="I93" s="4">
        <v>2045</v>
      </c>
      <c r="J93" s="4">
        <v>2050</v>
      </c>
    </row>
    <row r="94" spans="1:10" x14ac:dyDescent="0.35">
      <c r="B94" t="s">
        <v>232</v>
      </c>
      <c r="C94" t="s">
        <v>99</v>
      </c>
      <c r="D94" s="7">
        <v>115</v>
      </c>
      <c r="F94" s="7">
        <v>105.1</v>
      </c>
      <c r="G94" s="7">
        <v>94.9</v>
      </c>
      <c r="H94" s="7">
        <v>50.9</v>
      </c>
      <c r="I94" s="7">
        <v>0</v>
      </c>
    </row>
    <row r="95" spans="1:10" x14ac:dyDescent="0.35">
      <c r="B95" t="s">
        <v>233</v>
      </c>
      <c r="C95" t="s">
        <v>99</v>
      </c>
      <c r="D95" s="7">
        <v>0</v>
      </c>
      <c r="F95" s="7">
        <v>1.6</v>
      </c>
      <c r="G95" s="7">
        <v>11.1</v>
      </c>
      <c r="H95" s="7">
        <v>55.8</v>
      </c>
      <c r="I95" s="7">
        <v>105.7</v>
      </c>
    </row>
    <row r="96" spans="1:10" x14ac:dyDescent="0.35">
      <c r="B96" t="s">
        <v>234</v>
      </c>
      <c r="C96" t="s">
        <v>99</v>
      </c>
      <c r="D96" s="7">
        <v>0</v>
      </c>
      <c r="F96" s="7">
        <v>2.8</v>
      </c>
      <c r="G96" s="7">
        <v>5</v>
      </c>
      <c r="H96" s="7">
        <v>4.9000000000000004</v>
      </c>
      <c r="I96" s="7">
        <v>4.7</v>
      </c>
    </row>
    <row r="97" spans="1:12" x14ac:dyDescent="0.35">
      <c r="B97" t="s">
        <v>235</v>
      </c>
      <c r="C97" t="s">
        <v>99</v>
      </c>
      <c r="D97" s="7">
        <v>0</v>
      </c>
      <c r="F97" s="7">
        <v>0.4</v>
      </c>
      <c r="G97" s="7">
        <v>1</v>
      </c>
      <c r="H97" s="7">
        <v>1.6</v>
      </c>
      <c r="I97" s="7">
        <v>3.2</v>
      </c>
      <c r="L97" t="s">
        <v>239</v>
      </c>
    </row>
    <row r="98" spans="1:12" x14ac:dyDescent="0.35">
      <c r="B98" t="s">
        <v>236</v>
      </c>
      <c r="C98" t="s">
        <v>99</v>
      </c>
      <c r="D98" s="7"/>
      <c r="F98" s="7"/>
      <c r="G98" s="7"/>
      <c r="H98" s="7"/>
      <c r="I98" s="7"/>
    </row>
    <row r="99" spans="1:12" x14ac:dyDescent="0.35">
      <c r="B99" t="s">
        <v>237</v>
      </c>
      <c r="C99" t="s">
        <v>99</v>
      </c>
      <c r="D99" s="7"/>
      <c r="F99" s="7"/>
      <c r="G99" s="7"/>
      <c r="H99" s="7"/>
      <c r="I99" s="7"/>
    </row>
    <row r="100" spans="1:12" x14ac:dyDescent="0.35">
      <c r="B100" t="s">
        <v>238</v>
      </c>
      <c r="C100" t="s">
        <v>99</v>
      </c>
      <c r="D100" s="7">
        <v>0</v>
      </c>
      <c r="E100" s="7"/>
      <c r="F100" s="7">
        <v>0</v>
      </c>
      <c r="G100" s="7">
        <v>0</v>
      </c>
      <c r="H100" s="7">
        <v>0</v>
      </c>
      <c r="I100" s="7">
        <v>0</v>
      </c>
    </row>
    <row r="101" spans="1:12" x14ac:dyDescent="0.35">
      <c r="B101" t="s">
        <v>80</v>
      </c>
      <c r="C101" t="s">
        <v>99</v>
      </c>
      <c r="D101" s="7">
        <f>SUM(D94:D99)</f>
        <v>115</v>
      </c>
      <c r="F101" s="7">
        <f>SUM(F94:F99)</f>
        <v>109.89999999999999</v>
      </c>
      <c r="G101" s="7">
        <f>SUM(G94:G99)</f>
        <v>112</v>
      </c>
      <c r="H101" s="7">
        <f>SUM(H94:H99)</f>
        <v>113.19999999999999</v>
      </c>
      <c r="I101" s="7">
        <f>SUM(I94:I99)</f>
        <v>113.60000000000001</v>
      </c>
    </row>
    <row r="103" spans="1:12" x14ac:dyDescent="0.35">
      <c r="A103" s="4" t="s">
        <v>51</v>
      </c>
      <c r="B103" s="30"/>
      <c r="D103" s="4">
        <v>2019</v>
      </c>
      <c r="E103" s="4">
        <v>2025</v>
      </c>
      <c r="F103" s="4">
        <v>2030</v>
      </c>
      <c r="G103" s="4">
        <v>2035</v>
      </c>
      <c r="H103" s="4">
        <v>2040</v>
      </c>
      <c r="I103" s="4">
        <v>2045</v>
      </c>
      <c r="J103" s="4">
        <v>2050</v>
      </c>
    </row>
    <row r="104" spans="1:12" x14ac:dyDescent="0.35">
      <c r="B104" t="s">
        <v>378</v>
      </c>
      <c r="C104" t="s">
        <v>99</v>
      </c>
      <c r="F104" s="7">
        <v>112.01479999999999</v>
      </c>
      <c r="G104" s="7"/>
      <c r="H104" s="7">
        <v>114.31344</v>
      </c>
      <c r="I104" s="7"/>
      <c r="J104" s="7">
        <v>92.838719999999995</v>
      </c>
      <c r="L104" t="s">
        <v>379</v>
      </c>
    </row>
    <row r="105" spans="1:12" x14ac:dyDescent="0.35">
      <c r="B105" t="s">
        <v>233</v>
      </c>
      <c r="C105" t="s">
        <v>99</v>
      </c>
      <c r="F105" s="7"/>
      <c r="G105" s="7"/>
      <c r="H105" s="7"/>
      <c r="I105" s="7"/>
      <c r="J105" s="7"/>
    </row>
    <row r="106" spans="1:12" x14ac:dyDescent="0.35">
      <c r="B106" t="s">
        <v>234</v>
      </c>
      <c r="C106" t="s">
        <v>99</v>
      </c>
      <c r="D106" s="7"/>
      <c r="E106" s="7"/>
      <c r="F106" s="7"/>
      <c r="G106" s="7"/>
      <c r="H106" s="7"/>
      <c r="I106" s="7"/>
      <c r="J106" s="7"/>
    </row>
    <row r="107" spans="1:12" x14ac:dyDescent="0.35">
      <c r="B107" t="s">
        <v>235</v>
      </c>
      <c r="C107" t="s">
        <v>99</v>
      </c>
      <c r="D107" s="7"/>
      <c r="E107" s="7"/>
      <c r="F107" s="7"/>
      <c r="G107" s="7"/>
      <c r="H107" s="7"/>
      <c r="I107" s="7"/>
      <c r="J107" s="7"/>
    </row>
    <row r="108" spans="1:12" x14ac:dyDescent="0.35">
      <c r="B108" t="s">
        <v>377</v>
      </c>
      <c r="C108" t="s">
        <v>99</v>
      </c>
      <c r="F108" s="7">
        <v>48.2</v>
      </c>
      <c r="G108" s="7"/>
      <c r="H108" s="7">
        <v>48.8</v>
      </c>
      <c r="I108" s="7"/>
      <c r="J108" s="7">
        <v>45.6</v>
      </c>
      <c r="L108" t="s">
        <v>379</v>
      </c>
    </row>
    <row r="109" spans="1:12" x14ac:dyDescent="0.35">
      <c r="B109" t="s">
        <v>237</v>
      </c>
      <c r="C109" t="s">
        <v>99</v>
      </c>
    </row>
    <row r="110" spans="1:12" x14ac:dyDescent="0.35">
      <c r="B110" t="s">
        <v>238</v>
      </c>
      <c r="C110" t="s">
        <v>99</v>
      </c>
      <c r="D110" s="7"/>
      <c r="E110" s="7"/>
    </row>
    <row r="111" spans="1:12" x14ac:dyDescent="0.35">
      <c r="B111" t="s">
        <v>80</v>
      </c>
      <c r="C111" t="s">
        <v>99</v>
      </c>
      <c r="F111" s="7">
        <v>160.2148</v>
      </c>
      <c r="G111" s="7"/>
      <c r="H111" s="7">
        <v>163.11344</v>
      </c>
      <c r="I111" s="7"/>
      <c r="J111" s="7">
        <v>138.43871999999999</v>
      </c>
    </row>
    <row r="113" spans="1:12" x14ac:dyDescent="0.35">
      <c r="A113" s="4" t="s">
        <v>7</v>
      </c>
      <c r="B113" s="4"/>
      <c r="D113" s="4">
        <v>2015</v>
      </c>
      <c r="E113" s="4">
        <v>2025</v>
      </c>
      <c r="F113" s="4">
        <v>2030</v>
      </c>
      <c r="G113" s="4">
        <v>2035</v>
      </c>
      <c r="H113" s="4">
        <v>2040</v>
      </c>
      <c r="I113" s="4">
        <v>2045</v>
      </c>
      <c r="J113" s="4">
        <v>2050</v>
      </c>
    </row>
    <row r="114" spans="1:12" x14ac:dyDescent="0.35">
      <c r="B114" t="s">
        <v>232</v>
      </c>
      <c r="C114" t="s">
        <v>99</v>
      </c>
      <c r="D114" s="7">
        <v>119.1571666666668</v>
      </c>
      <c r="E114" s="7">
        <v>45.78275</v>
      </c>
      <c r="F114" s="7">
        <v>16.245000000000001</v>
      </c>
      <c r="G114" s="7">
        <v>2.2299722222222198</v>
      </c>
      <c r="H114" s="7">
        <v>0</v>
      </c>
      <c r="I114" s="7">
        <v>0</v>
      </c>
      <c r="L114" t="s">
        <v>240</v>
      </c>
    </row>
    <row r="115" spans="1:12" x14ac:dyDescent="0.35">
      <c r="B115" t="s">
        <v>233</v>
      </c>
      <c r="C115" t="s">
        <v>99</v>
      </c>
      <c r="D115" s="7">
        <v>0</v>
      </c>
      <c r="E115" s="7">
        <v>0</v>
      </c>
      <c r="F115" s="7">
        <v>0</v>
      </c>
      <c r="G115" s="7">
        <v>0</v>
      </c>
      <c r="H115" s="7">
        <v>0</v>
      </c>
      <c r="I115" s="7">
        <v>1.1900833333333301</v>
      </c>
      <c r="L115" t="s">
        <v>241</v>
      </c>
    </row>
    <row r="116" spans="1:12" x14ac:dyDescent="0.35">
      <c r="B116" t="s">
        <v>234</v>
      </c>
      <c r="C116" t="s">
        <v>99</v>
      </c>
      <c r="D116" s="7">
        <v>18.15283333333333</v>
      </c>
      <c r="E116" s="7">
        <v>84.098027777777773</v>
      </c>
      <c r="F116" s="7">
        <v>105.7930833333333</v>
      </c>
      <c r="G116" s="7">
        <v>119.8751666666667</v>
      </c>
      <c r="H116" s="7">
        <v>116.1810277777778</v>
      </c>
      <c r="I116" s="7">
        <v>135.441</v>
      </c>
      <c r="J116" s="7"/>
      <c r="L116" t="s">
        <v>242</v>
      </c>
    </row>
    <row r="117" spans="1:12" x14ac:dyDescent="0.35">
      <c r="B117" t="s">
        <v>235</v>
      </c>
      <c r="C117" t="s">
        <v>99</v>
      </c>
      <c r="D117" s="7">
        <v>0</v>
      </c>
      <c r="E117" s="7">
        <v>0</v>
      </c>
      <c r="F117" s="7">
        <v>0</v>
      </c>
      <c r="G117" s="7">
        <v>0</v>
      </c>
      <c r="H117" s="7">
        <v>0</v>
      </c>
      <c r="I117" s="7">
        <v>0</v>
      </c>
      <c r="J117" s="7"/>
      <c r="L117" t="s">
        <v>243</v>
      </c>
    </row>
    <row r="118" spans="1:12" x14ac:dyDescent="0.35">
      <c r="B118" t="s">
        <v>236</v>
      </c>
      <c r="C118" t="s">
        <v>99</v>
      </c>
      <c r="D118" s="7"/>
      <c r="E118" s="7"/>
      <c r="F118" s="7"/>
      <c r="G118" s="7"/>
      <c r="H118" s="7"/>
      <c r="I118" s="7"/>
      <c r="L118" t="s">
        <v>95</v>
      </c>
    </row>
    <row r="119" spans="1:12" x14ac:dyDescent="0.35">
      <c r="B119" t="s">
        <v>237</v>
      </c>
      <c r="C119" t="s">
        <v>99</v>
      </c>
      <c r="D119" s="7"/>
      <c r="E119" s="7"/>
      <c r="F119" s="7"/>
      <c r="G119" s="7"/>
      <c r="H119" s="7"/>
      <c r="I119" s="7"/>
      <c r="L119" t="s">
        <v>95</v>
      </c>
    </row>
    <row r="120" spans="1:12" x14ac:dyDescent="0.35">
      <c r="B120" t="s">
        <v>238</v>
      </c>
      <c r="C120" t="s">
        <v>99</v>
      </c>
      <c r="D120" s="7"/>
      <c r="E120" s="7"/>
      <c r="F120" s="7"/>
      <c r="G120" s="7"/>
      <c r="H120" s="7"/>
      <c r="I120" s="7"/>
      <c r="J120" s="7"/>
      <c r="L120" t="s">
        <v>95</v>
      </c>
    </row>
    <row r="121" spans="1:12" x14ac:dyDescent="0.35">
      <c r="B121" t="s">
        <v>80</v>
      </c>
      <c r="C121" t="s">
        <v>99</v>
      </c>
      <c r="D121" s="7">
        <v>137.31000000000009</v>
      </c>
      <c r="E121" s="7">
        <v>129.88075000000001</v>
      </c>
      <c r="F121" s="7">
        <v>122.03808333333301</v>
      </c>
      <c r="G121" s="7">
        <v>122.105138888889</v>
      </c>
      <c r="H121" s="7">
        <v>116.181027777778</v>
      </c>
      <c r="I121" s="7">
        <v>136.63108333333301</v>
      </c>
    </row>
    <row r="123" spans="1:12" x14ac:dyDescent="0.35">
      <c r="A123" s="4" t="s">
        <v>57</v>
      </c>
      <c r="B123" s="4"/>
      <c r="D123" s="4">
        <v>2015</v>
      </c>
      <c r="E123" s="4">
        <v>2025</v>
      </c>
      <c r="F123" s="4">
        <v>2030</v>
      </c>
      <c r="G123" s="4">
        <v>2035</v>
      </c>
      <c r="H123" s="4">
        <v>2040</v>
      </c>
      <c r="I123" s="4">
        <v>2045</v>
      </c>
      <c r="J123" s="4">
        <v>2050</v>
      </c>
    </row>
    <row r="124" spans="1:12" x14ac:dyDescent="0.35">
      <c r="B124" t="s">
        <v>232</v>
      </c>
      <c r="C124" t="s">
        <v>99</v>
      </c>
      <c r="D124" s="7">
        <v>88.877838343168264</v>
      </c>
      <c r="E124" s="7">
        <v>95.399677208427704</v>
      </c>
      <c r="F124" s="7">
        <v>92.900283869464999</v>
      </c>
      <c r="G124" s="7">
        <v>79.000989837143393</v>
      </c>
      <c r="H124" s="7">
        <v>48.958445286101501</v>
      </c>
      <c r="I124" s="7">
        <v>0.67585599465825297</v>
      </c>
    </row>
    <row r="125" spans="1:12" x14ac:dyDescent="0.35">
      <c r="B125" t="s">
        <v>233</v>
      </c>
      <c r="C125" t="s">
        <v>99</v>
      </c>
      <c r="D125" s="7">
        <v>0.23362120954349991</v>
      </c>
      <c r="E125" s="7">
        <v>6.4937535730925894E-2</v>
      </c>
      <c r="F125" s="7">
        <v>0.38195566467775299</v>
      </c>
      <c r="G125" s="7">
        <v>10.5163655790157</v>
      </c>
      <c r="H125" s="7">
        <v>31.2763184735166</v>
      </c>
      <c r="I125" s="7">
        <v>64.182246920443205</v>
      </c>
    </row>
    <row r="126" spans="1:12" x14ac:dyDescent="0.35">
      <c r="B126" t="s">
        <v>234</v>
      </c>
      <c r="C126" t="s">
        <v>99</v>
      </c>
      <c r="D126" s="7">
        <v>2.7253484472883178</v>
      </c>
      <c r="E126" s="7">
        <v>4.3206172558415137</v>
      </c>
      <c r="F126" s="7">
        <v>6.5029924658572806</v>
      </c>
      <c r="G126" s="7">
        <v>10.26787658384103</v>
      </c>
      <c r="H126" s="7">
        <v>19.55046824038196</v>
      </c>
      <c r="I126" s="7">
        <v>34.927129084898553</v>
      </c>
    </row>
    <row r="127" spans="1:12" x14ac:dyDescent="0.35">
      <c r="B127" t="s">
        <v>235</v>
      </c>
      <c r="C127" t="s">
        <v>99</v>
      </c>
      <c r="D127" s="7">
        <v>0</v>
      </c>
      <c r="E127" s="7">
        <v>0</v>
      </c>
      <c r="F127" s="7">
        <v>0</v>
      </c>
      <c r="G127" s="7">
        <v>0</v>
      </c>
      <c r="H127" s="7">
        <v>0</v>
      </c>
      <c r="I127" s="7">
        <v>0</v>
      </c>
    </row>
    <row r="128" spans="1:12" x14ac:dyDescent="0.35">
      <c r="B128" t="s">
        <v>236</v>
      </c>
      <c r="C128" t="s">
        <v>99</v>
      </c>
      <c r="D128" s="7">
        <v>24.446663837938349</v>
      </c>
      <c r="E128" s="7">
        <v>23.041780241198499</v>
      </c>
      <c r="F128" s="7">
        <v>22.438104487381501</v>
      </c>
      <c r="G128" s="7">
        <v>19.081023122201898</v>
      </c>
      <c r="H128" s="7">
        <v>11.824880023110101</v>
      </c>
      <c r="I128" s="7">
        <v>0.16323876305774701</v>
      </c>
    </row>
    <row r="129" spans="1:12" x14ac:dyDescent="0.35">
      <c r="B129" t="s">
        <v>237</v>
      </c>
      <c r="C129" t="s">
        <v>99</v>
      </c>
      <c r="D129" s="7">
        <v>6.4259654392927551E-2</v>
      </c>
      <c r="E129" s="7">
        <v>1.5684292352980599E-2</v>
      </c>
      <c r="F129" s="7">
        <v>9.2253336121437005E-2</v>
      </c>
      <c r="G129" s="7">
        <v>2.5400063364824201</v>
      </c>
      <c r="H129" s="7">
        <v>7.55413517223979</v>
      </c>
      <c r="I129" s="7">
        <v>15.5018682683399</v>
      </c>
    </row>
    <row r="130" spans="1:12" x14ac:dyDescent="0.35">
      <c r="B130" t="s">
        <v>238</v>
      </c>
      <c r="C130" t="s">
        <v>99</v>
      </c>
      <c r="D130" s="7">
        <v>0.74963206322429699</v>
      </c>
      <c r="E130" s="7">
        <v>1.0435539849671041</v>
      </c>
      <c r="F130" s="7">
        <v>1.5706606950155979</v>
      </c>
      <c r="G130" s="7">
        <v>2.4799890598341769</v>
      </c>
      <c r="H130" s="7">
        <v>4.7220033231686411</v>
      </c>
      <c r="I130" s="7">
        <v>8.4359114871209275</v>
      </c>
    </row>
    <row r="131" spans="1:12" x14ac:dyDescent="0.35">
      <c r="B131" t="s">
        <v>80</v>
      </c>
      <c r="C131" t="s">
        <v>99</v>
      </c>
      <c r="D131" s="7">
        <v>117.0973635555557</v>
      </c>
      <c r="E131" s="7">
        <v>123.88625051851901</v>
      </c>
      <c r="F131" s="7">
        <v>123.88625051851901</v>
      </c>
      <c r="G131" s="7">
        <v>123.88625051851901</v>
      </c>
      <c r="H131" s="7">
        <v>123.88625051851901</v>
      </c>
      <c r="I131" s="7">
        <v>123.88625051851901</v>
      </c>
    </row>
    <row r="133" spans="1:12" x14ac:dyDescent="0.35">
      <c r="A133" s="4" t="s">
        <v>22</v>
      </c>
      <c r="B133" s="4"/>
      <c r="D133" s="4">
        <v>2015</v>
      </c>
      <c r="E133" s="4">
        <v>2025</v>
      </c>
      <c r="F133" s="4">
        <v>2030</v>
      </c>
      <c r="G133" s="4">
        <v>2035</v>
      </c>
      <c r="H133" s="4">
        <v>2040</v>
      </c>
      <c r="I133" s="4">
        <v>2045</v>
      </c>
      <c r="J133" s="4">
        <v>2050</v>
      </c>
    </row>
    <row r="134" spans="1:12" x14ac:dyDescent="0.35">
      <c r="B134" t="s">
        <v>232</v>
      </c>
      <c r="C134" t="s">
        <v>99</v>
      </c>
      <c r="D134" s="7">
        <v>100.3333333333334</v>
      </c>
      <c r="E134" s="7">
        <v>116.805555555556</v>
      </c>
      <c r="F134" s="7">
        <v>125.222222222222</v>
      </c>
      <c r="G134" s="7">
        <v>126.5</v>
      </c>
      <c r="H134" s="7">
        <v>0</v>
      </c>
      <c r="I134" s="7">
        <v>0</v>
      </c>
    </row>
    <row r="135" spans="1:12" x14ac:dyDescent="0.35">
      <c r="B135" t="s">
        <v>233</v>
      </c>
      <c r="C135" t="s">
        <v>99</v>
      </c>
      <c r="D135" s="7">
        <v>0</v>
      </c>
      <c r="E135" s="7">
        <v>0</v>
      </c>
      <c r="F135" s="7">
        <v>0</v>
      </c>
      <c r="G135" s="7">
        <v>0</v>
      </c>
      <c r="H135" s="7">
        <v>0</v>
      </c>
      <c r="I135" s="7">
        <v>0</v>
      </c>
      <c r="L135" t="s">
        <v>244</v>
      </c>
    </row>
    <row r="136" spans="1:12" x14ac:dyDescent="0.35">
      <c r="B136" t="s">
        <v>234</v>
      </c>
      <c r="C136" t="s">
        <v>99</v>
      </c>
      <c r="D136" s="7">
        <v>0</v>
      </c>
      <c r="E136" s="7">
        <v>0</v>
      </c>
      <c r="F136" s="7">
        <v>0</v>
      </c>
      <c r="G136" s="7">
        <v>0</v>
      </c>
      <c r="H136" s="7">
        <v>0.19444444444444439</v>
      </c>
      <c r="I136" s="7">
        <v>8.3333333333333329E-2</v>
      </c>
    </row>
    <row r="137" spans="1:12" x14ac:dyDescent="0.35">
      <c r="B137" t="s">
        <v>235</v>
      </c>
      <c r="C137" t="s">
        <v>99</v>
      </c>
      <c r="D137" s="7">
        <v>0</v>
      </c>
      <c r="E137" s="7">
        <v>0</v>
      </c>
      <c r="F137" s="7">
        <v>0</v>
      </c>
      <c r="G137" s="7">
        <v>0</v>
      </c>
      <c r="H137" s="7">
        <v>108.6944444444444</v>
      </c>
      <c r="I137" s="7">
        <v>107.3333333333333</v>
      </c>
    </row>
    <row r="138" spans="1:12" x14ac:dyDescent="0.35">
      <c r="B138" t="s">
        <v>236</v>
      </c>
      <c r="C138" t="s">
        <v>99</v>
      </c>
      <c r="D138" s="7"/>
      <c r="E138" s="81"/>
      <c r="F138" s="81"/>
      <c r="G138" s="81"/>
      <c r="H138" s="81"/>
      <c r="I138" s="81"/>
      <c r="L138" t="s">
        <v>36</v>
      </c>
    </row>
    <row r="139" spans="1:12" x14ac:dyDescent="0.35">
      <c r="B139" t="s">
        <v>237</v>
      </c>
      <c r="C139" t="s">
        <v>99</v>
      </c>
      <c r="D139" s="7"/>
      <c r="E139" s="7"/>
      <c r="F139" s="7"/>
      <c r="G139" s="7"/>
      <c r="H139" s="7"/>
      <c r="I139" s="7"/>
      <c r="L139" t="s">
        <v>36</v>
      </c>
    </row>
    <row r="140" spans="1:12" x14ac:dyDescent="0.35">
      <c r="B140" t="s">
        <v>238</v>
      </c>
      <c r="C140" t="s">
        <v>99</v>
      </c>
      <c r="D140" s="7"/>
      <c r="E140" s="7"/>
      <c r="F140" s="7"/>
      <c r="G140" s="7"/>
      <c r="H140" s="7"/>
      <c r="I140" s="7"/>
      <c r="L140" t="s">
        <v>36</v>
      </c>
    </row>
    <row r="141" spans="1:12" x14ac:dyDescent="0.35">
      <c r="B141" t="s">
        <v>80</v>
      </c>
      <c r="C141" t="s">
        <v>99</v>
      </c>
      <c r="D141" s="7">
        <v>135.19444444444451</v>
      </c>
      <c r="E141" s="7">
        <v>156.222222222222</v>
      </c>
      <c r="F141" s="7">
        <v>166.194444444445</v>
      </c>
      <c r="G141" s="7">
        <v>168.111111111111</v>
      </c>
      <c r="H141" s="7">
        <v>170.305555555556</v>
      </c>
      <c r="I141" s="7">
        <v>169.333333333334</v>
      </c>
      <c r="L141" t="s">
        <v>245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CBE00-2370-4662-8D99-CBF7BF8DDFFE}">
  <sheetPr>
    <tabColor theme="8" tint="0.79998168889431442"/>
  </sheetPr>
  <dimension ref="A1:L82"/>
  <sheetViews>
    <sheetView topLeftCell="A19" zoomScale="85" zoomScaleNormal="85" workbookViewId="0">
      <selection activeCell="B39" sqref="B39"/>
    </sheetView>
  </sheetViews>
  <sheetFormatPr baseColWidth="10" defaultRowHeight="14.5" x14ac:dyDescent="0.35"/>
  <cols>
    <col min="1" max="1" width="33.81640625" customWidth="1"/>
    <col min="2" max="2" width="54.1796875" bestFit="1" customWidth="1"/>
    <col min="12" max="12" width="149.54296875" bestFit="1" customWidth="1"/>
  </cols>
  <sheetData>
    <row r="1" spans="1:12" s="78" customFormat="1" ht="21" x14ac:dyDescent="0.5">
      <c r="A1" s="77" t="s">
        <v>43</v>
      </c>
    </row>
    <row r="4" spans="1:12" s="78" customFormat="1" ht="18.5" x14ac:dyDescent="0.45">
      <c r="A4" s="79" t="s">
        <v>246</v>
      </c>
      <c r="B4" s="79"/>
      <c r="C4" s="79"/>
      <c r="D4" s="79"/>
      <c r="E4" s="79"/>
    </row>
    <row r="6" spans="1:12" x14ac:dyDescent="0.35">
      <c r="A6" s="4" t="s">
        <v>376</v>
      </c>
      <c r="B6" s="4"/>
      <c r="D6" s="4">
        <v>2016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t="s">
        <v>247</v>
      </c>
      <c r="C7" t="s">
        <v>248</v>
      </c>
      <c r="D7" s="7">
        <v>929</v>
      </c>
      <c r="E7" s="7">
        <v>867.5</v>
      </c>
      <c r="F7" s="7">
        <v>788.1</v>
      </c>
      <c r="G7" s="7">
        <v>702.4</v>
      </c>
      <c r="H7" s="7">
        <v>621</v>
      </c>
      <c r="I7" s="7">
        <v>526.29999999999995</v>
      </c>
    </row>
    <row r="8" spans="1:12" x14ac:dyDescent="0.35">
      <c r="B8" t="s">
        <v>249</v>
      </c>
      <c r="C8" t="s">
        <v>248</v>
      </c>
      <c r="D8" s="7">
        <v>0.2</v>
      </c>
      <c r="E8" s="7">
        <v>8</v>
      </c>
      <c r="F8" s="7">
        <v>28.2</v>
      </c>
      <c r="G8" s="7">
        <v>48.7</v>
      </c>
      <c r="H8" s="7">
        <v>69.599999999999994</v>
      </c>
      <c r="I8" s="7">
        <v>89.5</v>
      </c>
    </row>
    <row r="9" spans="1:12" x14ac:dyDescent="0.35">
      <c r="B9" t="s">
        <v>250</v>
      </c>
      <c r="C9" t="s">
        <v>248</v>
      </c>
      <c r="D9" s="7">
        <v>2.7</v>
      </c>
      <c r="E9" s="7">
        <v>4</v>
      </c>
      <c r="F9" s="7">
        <v>6</v>
      </c>
      <c r="G9" s="7">
        <v>9</v>
      </c>
      <c r="H9" s="7">
        <v>13.6</v>
      </c>
      <c r="I9" s="7">
        <v>20.8</v>
      </c>
    </row>
    <row r="10" spans="1:12" x14ac:dyDescent="0.35">
      <c r="B10" t="s">
        <v>251</v>
      </c>
      <c r="C10" t="s">
        <v>248</v>
      </c>
      <c r="D10" s="7">
        <v>3.5</v>
      </c>
      <c r="E10" s="7">
        <v>6.1</v>
      </c>
      <c r="F10" s="7">
        <v>10.6</v>
      </c>
      <c r="G10" s="7">
        <v>18.399999999999999</v>
      </c>
      <c r="H10" s="7">
        <v>32.4</v>
      </c>
      <c r="I10" s="7">
        <v>57.5</v>
      </c>
    </row>
    <row r="11" spans="1:12" x14ac:dyDescent="0.35">
      <c r="B11" t="s">
        <v>252</v>
      </c>
      <c r="C11" t="s">
        <v>248</v>
      </c>
      <c r="D11" s="7">
        <v>118.81089402031719</v>
      </c>
      <c r="E11" s="7">
        <v>155.29547670990073</v>
      </c>
      <c r="F11" s="7">
        <v>190.94989965881459</v>
      </c>
      <c r="G11" s="7">
        <v>225.54833660999998</v>
      </c>
      <c r="H11" s="7">
        <v>245.42828485185262</v>
      </c>
      <c r="I11" s="7">
        <v>264.20270893319577</v>
      </c>
    </row>
    <row r="12" spans="1:12" x14ac:dyDescent="0.35">
      <c r="B12" t="s">
        <v>253</v>
      </c>
      <c r="C12" t="s">
        <v>248</v>
      </c>
      <c r="D12" s="7">
        <v>61.754615302562058</v>
      </c>
      <c r="E12" s="7">
        <v>77.272064481395162</v>
      </c>
      <c r="F12" s="7">
        <v>92.395081142758457</v>
      </c>
      <c r="G12" s="7">
        <v>107.036192736</v>
      </c>
      <c r="H12" s="7">
        <v>114.69768478359227</v>
      </c>
      <c r="I12" s="7">
        <v>121.88138025281198</v>
      </c>
    </row>
    <row r="13" spans="1:12" x14ac:dyDescent="0.35">
      <c r="B13" t="s">
        <v>254</v>
      </c>
      <c r="C13" t="s">
        <v>248</v>
      </c>
      <c r="D13" s="7">
        <v>6.1734</v>
      </c>
      <c r="E13" s="7">
        <v>10.303191667815801</v>
      </c>
      <c r="F13" s="7">
        <v>10.347829115024455</v>
      </c>
      <c r="G13" s="7">
        <v>10.361000000000001</v>
      </c>
      <c r="H13" s="7">
        <v>10.772111529573207</v>
      </c>
      <c r="I13" s="7">
        <v>9.60849376535411</v>
      </c>
    </row>
    <row r="14" spans="1:12" x14ac:dyDescent="0.35">
      <c r="B14" t="s">
        <v>255</v>
      </c>
      <c r="C14" t="s">
        <v>248</v>
      </c>
      <c r="D14" s="7">
        <v>77.86181622361859</v>
      </c>
      <c r="E14" s="7">
        <v>84.46783771152495</v>
      </c>
      <c r="F14" s="7">
        <v>90.715910267143826</v>
      </c>
      <c r="G14" s="7">
        <v>96.608199999999997</v>
      </c>
      <c r="H14" s="7">
        <v>103.7418632654328</v>
      </c>
      <c r="I14" s="7">
        <v>110.43850341741809</v>
      </c>
    </row>
    <row r="15" spans="1:12" x14ac:dyDescent="0.35">
      <c r="B15" t="s">
        <v>80</v>
      </c>
      <c r="C15" t="s">
        <v>248</v>
      </c>
      <c r="D15" s="7">
        <f>SUM(D7:D14)</f>
        <v>1200.000725546498</v>
      </c>
      <c r="E15" s="7">
        <f t="shared" ref="E15:I15" si="0">SUM(E7:E14)</f>
        <v>1212.9385705706366</v>
      </c>
      <c r="F15" s="7">
        <f t="shared" si="0"/>
        <v>1217.3087201837413</v>
      </c>
      <c r="G15" s="7">
        <f t="shared" si="0"/>
        <v>1218.053729346</v>
      </c>
      <c r="H15" s="7">
        <f t="shared" si="0"/>
        <v>1211.239944430451</v>
      </c>
      <c r="I15" s="7">
        <f t="shared" si="0"/>
        <v>1200.2310863687799</v>
      </c>
    </row>
    <row r="17" spans="1:12" x14ac:dyDescent="0.35">
      <c r="A17" s="6" t="s">
        <v>108</v>
      </c>
      <c r="B17" s="29"/>
      <c r="D17" s="4">
        <v>2019</v>
      </c>
      <c r="E17" s="4">
        <v>2025</v>
      </c>
      <c r="F17" s="4">
        <v>2030</v>
      </c>
      <c r="G17" s="4">
        <v>2035</v>
      </c>
      <c r="H17" s="4">
        <v>2040</v>
      </c>
      <c r="I17" s="4">
        <v>2045</v>
      </c>
      <c r="J17" s="4">
        <v>2050</v>
      </c>
    </row>
    <row r="18" spans="1:12" x14ac:dyDescent="0.35">
      <c r="B18" t="s">
        <v>247</v>
      </c>
      <c r="C18" t="s">
        <v>248</v>
      </c>
      <c r="D18" s="7">
        <v>1000</v>
      </c>
      <c r="E18" s="7">
        <v>980</v>
      </c>
      <c r="F18" s="7">
        <v>960</v>
      </c>
      <c r="G18" s="7"/>
      <c r="H18" s="7"/>
      <c r="I18" s="7">
        <v>900</v>
      </c>
    </row>
    <row r="19" spans="1:12" x14ac:dyDescent="0.35">
      <c r="B19" t="s">
        <v>249</v>
      </c>
      <c r="C19" t="s">
        <v>248</v>
      </c>
      <c r="D19" s="7"/>
      <c r="E19" s="7"/>
      <c r="F19" s="7"/>
      <c r="G19" s="7"/>
      <c r="H19" s="7"/>
      <c r="I19" s="7"/>
    </row>
    <row r="20" spans="1:12" x14ac:dyDescent="0.35">
      <c r="B20" t="s">
        <v>250</v>
      </c>
      <c r="C20" t="s">
        <v>248</v>
      </c>
      <c r="D20" s="7"/>
      <c r="E20" s="7"/>
      <c r="F20" s="7"/>
      <c r="G20" s="7"/>
      <c r="H20" s="7"/>
      <c r="I20" s="7"/>
    </row>
    <row r="21" spans="1:12" x14ac:dyDescent="0.35">
      <c r="B21" t="s">
        <v>251</v>
      </c>
      <c r="C21" t="s">
        <v>248</v>
      </c>
      <c r="D21" s="7"/>
      <c r="E21" s="7"/>
      <c r="F21" s="7"/>
      <c r="G21" s="7"/>
      <c r="H21" s="7"/>
      <c r="I21" s="7"/>
    </row>
    <row r="22" spans="1:12" x14ac:dyDescent="0.35">
      <c r="B22" t="s">
        <v>252</v>
      </c>
      <c r="C22" t="s">
        <v>248</v>
      </c>
      <c r="D22" s="7">
        <v>105</v>
      </c>
      <c r="E22" s="7">
        <v>120</v>
      </c>
      <c r="F22" s="7">
        <v>140</v>
      </c>
      <c r="G22" s="7"/>
      <c r="H22" s="7"/>
      <c r="I22" s="7">
        <v>155</v>
      </c>
    </row>
    <row r="23" spans="1:12" x14ac:dyDescent="0.35">
      <c r="B23" t="s">
        <v>253</v>
      </c>
      <c r="C23" t="s">
        <v>248</v>
      </c>
      <c r="D23" s="7">
        <v>70</v>
      </c>
      <c r="E23" s="7">
        <v>75</v>
      </c>
      <c r="F23" s="7">
        <v>75</v>
      </c>
      <c r="G23" s="7"/>
      <c r="H23" s="7"/>
      <c r="I23" s="7">
        <v>100</v>
      </c>
    </row>
    <row r="24" spans="1:12" x14ac:dyDescent="0.35">
      <c r="B24" t="s">
        <v>254</v>
      </c>
      <c r="C24" t="s">
        <v>248</v>
      </c>
      <c r="D24" s="7">
        <v>10</v>
      </c>
      <c r="E24" s="7">
        <v>10</v>
      </c>
      <c r="F24" s="7">
        <v>8</v>
      </c>
      <c r="G24" s="7"/>
      <c r="H24" s="7"/>
      <c r="I24" s="7">
        <v>7</v>
      </c>
    </row>
    <row r="25" spans="1:12" x14ac:dyDescent="0.35">
      <c r="B25" t="s">
        <v>255</v>
      </c>
      <c r="C25" t="s">
        <v>248</v>
      </c>
      <c r="D25" s="7"/>
      <c r="E25" s="7"/>
      <c r="F25" s="7"/>
      <c r="G25" s="7"/>
      <c r="H25" s="7"/>
      <c r="I25" s="7"/>
    </row>
    <row r="26" spans="1:12" x14ac:dyDescent="0.35">
      <c r="B26" t="s">
        <v>80</v>
      </c>
      <c r="C26" t="s">
        <v>248</v>
      </c>
      <c r="D26" s="7">
        <v>1185</v>
      </c>
      <c r="E26" s="7">
        <v>1185</v>
      </c>
      <c r="F26" s="7">
        <v>1183</v>
      </c>
      <c r="G26" s="7"/>
      <c r="H26" s="7"/>
      <c r="I26" s="7">
        <v>1162</v>
      </c>
    </row>
    <row r="28" spans="1:12" x14ac:dyDescent="0.35">
      <c r="A28" s="8" t="s">
        <v>141</v>
      </c>
      <c r="B28" s="30"/>
      <c r="D28" s="4">
        <v>2019</v>
      </c>
      <c r="E28" s="4">
        <v>2025</v>
      </c>
      <c r="F28" s="4">
        <v>2030</v>
      </c>
      <c r="G28" s="4">
        <v>2035</v>
      </c>
      <c r="H28" s="4">
        <v>2040</v>
      </c>
      <c r="I28" s="4">
        <v>2045</v>
      </c>
      <c r="J28" s="4">
        <v>2050</v>
      </c>
    </row>
    <row r="29" spans="1:12" x14ac:dyDescent="0.35">
      <c r="B29" t="s">
        <v>247</v>
      </c>
      <c r="C29" t="s">
        <v>248</v>
      </c>
      <c r="D29" s="7">
        <v>934.8</v>
      </c>
      <c r="F29" s="7">
        <v>836.3</v>
      </c>
      <c r="G29" s="7">
        <v>792.1</v>
      </c>
      <c r="H29" s="7">
        <v>747.9</v>
      </c>
      <c r="I29" s="7">
        <v>695.8</v>
      </c>
      <c r="L29" t="s">
        <v>256</v>
      </c>
    </row>
    <row r="30" spans="1:12" x14ac:dyDescent="0.35">
      <c r="B30" t="s">
        <v>249</v>
      </c>
      <c r="C30" t="s">
        <v>248</v>
      </c>
      <c r="D30" s="7"/>
      <c r="F30" s="7"/>
      <c r="G30" s="7"/>
      <c r="H30" s="7"/>
      <c r="I30" s="7"/>
      <c r="L30" s="126" t="s">
        <v>257</v>
      </c>
    </row>
    <row r="31" spans="1:12" x14ac:dyDescent="0.35">
      <c r="B31" t="s">
        <v>250</v>
      </c>
      <c r="C31" t="s">
        <v>248</v>
      </c>
      <c r="D31" s="7"/>
      <c r="F31" s="7"/>
      <c r="G31" s="7"/>
      <c r="H31" s="7"/>
      <c r="I31" s="7"/>
      <c r="L31" s="126"/>
    </row>
    <row r="32" spans="1:12" x14ac:dyDescent="0.35">
      <c r="B32" t="s">
        <v>251</v>
      </c>
      <c r="C32" t="s">
        <v>248</v>
      </c>
      <c r="D32" s="7"/>
      <c r="F32" s="7"/>
      <c r="G32" s="7"/>
      <c r="H32" s="7"/>
      <c r="I32" s="7"/>
      <c r="L32" s="126"/>
    </row>
    <row r="33" spans="1:12" x14ac:dyDescent="0.35">
      <c r="B33" t="s">
        <v>252</v>
      </c>
      <c r="C33" t="s">
        <v>248</v>
      </c>
      <c r="D33" s="7">
        <v>115.1</v>
      </c>
      <c r="F33" s="7">
        <v>173.8</v>
      </c>
      <c r="G33" s="7">
        <v>186</v>
      </c>
      <c r="H33" s="7">
        <v>198.3</v>
      </c>
      <c r="I33" s="7">
        <v>204.4</v>
      </c>
      <c r="L33" t="s">
        <v>258</v>
      </c>
    </row>
    <row r="34" spans="1:12" x14ac:dyDescent="0.35">
      <c r="B34" t="s">
        <v>253</v>
      </c>
      <c r="C34" t="s">
        <v>248</v>
      </c>
      <c r="D34" s="7">
        <v>61.9</v>
      </c>
      <c r="F34" s="7">
        <v>88.3</v>
      </c>
      <c r="G34" s="7">
        <v>103.4</v>
      </c>
      <c r="H34" s="7">
        <v>118.6</v>
      </c>
      <c r="I34" s="7">
        <v>139</v>
      </c>
    </row>
    <row r="35" spans="1:12" x14ac:dyDescent="0.35">
      <c r="B35" t="s">
        <v>254</v>
      </c>
      <c r="C35" t="s">
        <v>248</v>
      </c>
      <c r="D35" s="7">
        <v>10.3</v>
      </c>
      <c r="F35" s="7">
        <v>8.1999999999999993</v>
      </c>
      <c r="G35" s="7">
        <v>7.8</v>
      </c>
      <c r="H35" s="7">
        <v>7.4</v>
      </c>
      <c r="I35" s="7">
        <v>7.3</v>
      </c>
    </row>
    <row r="36" spans="1:12" x14ac:dyDescent="0.35">
      <c r="B36" t="s">
        <v>259</v>
      </c>
      <c r="C36" t="s">
        <v>248</v>
      </c>
      <c r="D36" s="7">
        <v>237.6</v>
      </c>
      <c r="F36" s="7">
        <v>255.4</v>
      </c>
      <c r="G36" s="7">
        <v>275.89999999999998</v>
      </c>
      <c r="H36" s="7">
        <v>296.39999999999998</v>
      </c>
      <c r="I36" s="7">
        <v>319.3</v>
      </c>
      <c r="L36" t="s">
        <v>260</v>
      </c>
    </row>
    <row r="37" spans="1:12" x14ac:dyDescent="0.35">
      <c r="B37" t="s">
        <v>261</v>
      </c>
      <c r="C37" t="s">
        <v>248</v>
      </c>
      <c r="D37" s="7">
        <v>39.5</v>
      </c>
      <c r="F37" s="7">
        <v>63.2</v>
      </c>
      <c r="G37" s="7">
        <v>78.400000000000006</v>
      </c>
      <c r="H37" s="7">
        <v>93.5</v>
      </c>
      <c r="I37" s="7">
        <v>116</v>
      </c>
      <c r="L37" t="s">
        <v>262</v>
      </c>
    </row>
    <row r="38" spans="1:12" x14ac:dyDescent="0.35">
      <c r="B38" t="s">
        <v>80</v>
      </c>
      <c r="C38" t="s">
        <v>248</v>
      </c>
      <c r="D38" s="7">
        <f>SUM(D29:D37)</f>
        <v>1399.1999999999998</v>
      </c>
      <c r="F38" s="7">
        <f>SUM(F29:F37)</f>
        <v>1425.2</v>
      </c>
      <c r="G38" s="7">
        <f>SUM(G29:G37)</f>
        <v>1443.6</v>
      </c>
      <c r="H38" s="7">
        <f>SUM(H29:H37)</f>
        <v>1462.1</v>
      </c>
      <c r="I38" s="7">
        <f>SUM(I29:I37)</f>
        <v>1481.7999999999997</v>
      </c>
    </row>
    <row r="40" spans="1:12" x14ac:dyDescent="0.35">
      <c r="A40" s="4" t="s">
        <v>51</v>
      </c>
      <c r="B40" s="30"/>
      <c r="D40" s="4">
        <v>2019</v>
      </c>
      <c r="E40" s="4">
        <v>2025</v>
      </c>
      <c r="F40" s="4">
        <v>2030</v>
      </c>
      <c r="G40" s="4">
        <v>2035</v>
      </c>
      <c r="H40" s="4">
        <v>2040</v>
      </c>
      <c r="I40" s="4">
        <v>2045</v>
      </c>
      <c r="J40" s="4">
        <v>2050</v>
      </c>
    </row>
    <row r="41" spans="1:12" x14ac:dyDescent="0.35">
      <c r="B41" t="s">
        <v>247</v>
      </c>
      <c r="C41" t="s">
        <v>248</v>
      </c>
      <c r="D41" s="7"/>
      <c r="E41" s="7"/>
      <c r="F41" s="7">
        <v>851.42918750000001</v>
      </c>
      <c r="G41" s="7"/>
      <c r="H41" s="7">
        <v>889.22337500000003</v>
      </c>
      <c r="I41" s="7"/>
      <c r="J41" s="7">
        <v>871.75793750000003</v>
      </c>
    </row>
    <row r="42" spans="1:12" x14ac:dyDescent="0.35">
      <c r="B42" t="s">
        <v>249</v>
      </c>
      <c r="C42" t="s">
        <v>248</v>
      </c>
      <c r="D42" s="7"/>
      <c r="E42" s="7"/>
      <c r="F42" s="7"/>
      <c r="G42" s="7"/>
      <c r="H42" s="7"/>
      <c r="I42" s="7"/>
      <c r="J42" s="7"/>
    </row>
    <row r="43" spans="1:12" x14ac:dyDescent="0.35">
      <c r="B43" t="s">
        <v>250</v>
      </c>
      <c r="C43" t="s">
        <v>248</v>
      </c>
      <c r="D43" s="7"/>
      <c r="E43" s="7"/>
      <c r="F43" s="7"/>
      <c r="G43" s="7"/>
      <c r="H43" s="7"/>
      <c r="I43" s="7"/>
      <c r="J43" s="7"/>
    </row>
    <row r="44" spans="1:12" x14ac:dyDescent="0.35">
      <c r="B44" t="s">
        <v>251</v>
      </c>
      <c r="C44" t="s">
        <v>248</v>
      </c>
      <c r="D44" s="7"/>
      <c r="E44" s="7"/>
      <c r="F44" s="7"/>
      <c r="G44" s="7"/>
      <c r="H44" s="7"/>
      <c r="I44" s="7"/>
      <c r="J44" s="7"/>
    </row>
    <row r="45" spans="1:12" x14ac:dyDescent="0.35">
      <c r="B45" t="s">
        <v>252</v>
      </c>
      <c r="C45" t="s">
        <v>248</v>
      </c>
      <c r="D45" s="7"/>
      <c r="E45" s="7"/>
      <c r="F45" s="7">
        <v>141.26456250000001</v>
      </c>
      <c r="G45" s="7"/>
      <c r="H45" s="7">
        <v>137.59984374999999</v>
      </c>
      <c r="I45" s="7"/>
      <c r="J45" s="7">
        <v>128.46712500000001</v>
      </c>
    </row>
    <row r="46" spans="1:12" x14ac:dyDescent="0.35">
      <c r="B46" t="s">
        <v>253</v>
      </c>
      <c r="C46" t="s">
        <v>248</v>
      </c>
      <c r="D46" s="7"/>
      <c r="E46" s="7"/>
      <c r="F46" s="7">
        <v>89.810421875000003</v>
      </c>
      <c r="G46" s="7"/>
      <c r="H46" s="7">
        <v>83.030523437499994</v>
      </c>
      <c r="I46" s="7"/>
      <c r="J46" s="7">
        <v>71.4246640625</v>
      </c>
    </row>
    <row r="47" spans="1:12" x14ac:dyDescent="0.35">
      <c r="B47" t="s">
        <v>254</v>
      </c>
      <c r="C47" t="s">
        <v>248</v>
      </c>
      <c r="D47" s="7"/>
      <c r="E47" s="7"/>
      <c r="F47" s="7"/>
      <c r="G47" s="7"/>
      <c r="H47" s="7"/>
      <c r="I47" s="7"/>
      <c r="J47" s="7"/>
      <c r="L47" t="s">
        <v>263</v>
      </c>
    </row>
    <row r="48" spans="1:12" x14ac:dyDescent="0.35">
      <c r="B48" t="s">
        <v>255</v>
      </c>
      <c r="C48" t="s">
        <v>248</v>
      </c>
      <c r="D48" s="7"/>
      <c r="E48" s="7"/>
      <c r="F48" s="7">
        <v>114.19777343749999</v>
      </c>
      <c r="G48" s="7"/>
      <c r="H48" s="7">
        <v>100.505123046875</v>
      </c>
      <c r="I48" s="7"/>
      <c r="J48" s="7">
        <v>96.243148437499997</v>
      </c>
    </row>
    <row r="49" spans="1:12" x14ac:dyDescent="0.35">
      <c r="B49" t="s">
        <v>80</v>
      </c>
      <c r="C49" t="s">
        <v>248</v>
      </c>
      <c r="D49" s="7"/>
      <c r="E49" s="7"/>
      <c r="F49" s="7">
        <f>SUM(F41:F48)</f>
        <v>1196.7019453125001</v>
      </c>
      <c r="G49" s="7"/>
      <c r="H49" s="7">
        <f t="shared" ref="H49:J49" si="1">SUM(H41:H48)</f>
        <v>1210.3588652343751</v>
      </c>
      <c r="I49" s="7"/>
      <c r="J49" s="7">
        <f t="shared" si="1"/>
        <v>1167.892875</v>
      </c>
    </row>
    <row r="51" spans="1:12" x14ac:dyDescent="0.35">
      <c r="A51" s="4" t="s">
        <v>7</v>
      </c>
      <c r="B51" s="4"/>
      <c r="D51" s="4">
        <v>2015</v>
      </c>
      <c r="E51" s="4">
        <v>2025</v>
      </c>
      <c r="F51" s="4">
        <v>2030</v>
      </c>
      <c r="G51" s="4">
        <v>2035</v>
      </c>
      <c r="H51" s="4">
        <v>2040</v>
      </c>
      <c r="I51" s="4">
        <v>2045</v>
      </c>
      <c r="J51" s="4">
        <v>2050</v>
      </c>
    </row>
    <row r="52" spans="1:12" x14ac:dyDescent="0.35">
      <c r="B52" t="s">
        <v>247</v>
      </c>
      <c r="C52" t="s">
        <v>248</v>
      </c>
      <c r="D52" s="7">
        <v>942.16142398803197</v>
      </c>
      <c r="E52" s="7">
        <v>1049.2659215293299</v>
      </c>
      <c r="F52" s="7">
        <v>1036.71843086233</v>
      </c>
      <c r="G52" s="7">
        <v>1042.4816301087101</v>
      </c>
      <c r="H52" s="7">
        <v>1050.7209419624701</v>
      </c>
      <c r="I52" s="7">
        <v>1072.7775835737</v>
      </c>
      <c r="J52" s="7"/>
      <c r="K52" s="7"/>
      <c r="L52" s="7"/>
    </row>
    <row r="53" spans="1:12" x14ac:dyDescent="0.35">
      <c r="B53" t="s">
        <v>249</v>
      </c>
      <c r="C53" t="s">
        <v>248</v>
      </c>
      <c r="D53" s="7"/>
      <c r="E53" s="7"/>
      <c r="F53" s="7"/>
      <c r="G53" s="7"/>
      <c r="H53" s="7"/>
      <c r="I53" s="7"/>
      <c r="J53" s="7"/>
      <c r="K53" s="7"/>
      <c r="L53" s="7" t="s">
        <v>36</v>
      </c>
    </row>
    <row r="54" spans="1:12" x14ac:dyDescent="0.35">
      <c r="B54" t="s">
        <v>250</v>
      </c>
      <c r="C54" t="s">
        <v>248</v>
      </c>
      <c r="D54" s="7"/>
      <c r="E54" s="7"/>
      <c r="F54" s="7"/>
      <c r="G54" s="7"/>
      <c r="H54" s="7"/>
      <c r="I54" s="7"/>
      <c r="J54" s="7"/>
      <c r="K54" s="7"/>
      <c r="L54" s="7" t="s">
        <v>36</v>
      </c>
    </row>
    <row r="55" spans="1:12" x14ac:dyDescent="0.35">
      <c r="B55" t="s">
        <v>251</v>
      </c>
      <c r="C55" t="s">
        <v>248</v>
      </c>
      <c r="D55" s="7"/>
      <c r="E55" s="7"/>
      <c r="F55" s="7"/>
      <c r="G55" s="7"/>
      <c r="H55" s="7"/>
      <c r="I55" s="7"/>
      <c r="J55" s="7"/>
      <c r="K55" s="7"/>
      <c r="L55" s="7" t="s">
        <v>36</v>
      </c>
    </row>
    <row r="56" spans="1:12" x14ac:dyDescent="0.35">
      <c r="B56" t="s">
        <v>252</v>
      </c>
      <c r="C56" t="s">
        <v>248</v>
      </c>
      <c r="D56" s="7">
        <v>90.707127416911206</v>
      </c>
      <c r="E56" s="7">
        <v>44.253233486134</v>
      </c>
      <c r="F56" s="7">
        <v>45.471262012865303</v>
      </c>
      <c r="G56" s="7">
        <v>48.987950564569303</v>
      </c>
      <c r="H56" s="7">
        <v>54.641315856033103</v>
      </c>
      <c r="I56" s="7">
        <v>63.798516340474002</v>
      </c>
      <c r="J56" s="7"/>
      <c r="K56" s="7"/>
      <c r="L56" s="7"/>
    </row>
    <row r="57" spans="1:12" x14ac:dyDescent="0.35">
      <c r="B57" t="s">
        <v>253</v>
      </c>
      <c r="C57" t="s">
        <v>248</v>
      </c>
      <c r="D57" s="7">
        <v>58.804852093303097</v>
      </c>
      <c r="E57" s="7">
        <v>36.5135547903975</v>
      </c>
      <c r="F57" s="7">
        <v>34.870922466997797</v>
      </c>
      <c r="G57" s="7">
        <v>33.690334498036997</v>
      </c>
      <c r="H57" s="7">
        <v>39.614726375477296</v>
      </c>
      <c r="I57" s="7">
        <v>58.173918838342097</v>
      </c>
      <c r="J57" s="7"/>
      <c r="K57" s="7"/>
      <c r="L57" s="7"/>
    </row>
    <row r="58" spans="1:12" x14ac:dyDescent="0.35">
      <c r="B58" t="s">
        <v>254</v>
      </c>
      <c r="C58" t="s">
        <v>248</v>
      </c>
      <c r="D58" s="7">
        <v>15.1202160849765</v>
      </c>
      <c r="E58" s="7">
        <v>33.518294102538398</v>
      </c>
      <c r="F58" s="7">
        <v>31.787947135341501</v>
      </c>
      <c r="G58" s="7">
        <v>28.7494831181412</v>
      </c>
      <c r="H58" s="7">
        <v>25.970242866933699</v>
      </c>
      <c r="I58" s="7">
        <v>37.109559553284399</v>
      </c>
      <c r="J58" s="7"/>
      <c r="K58" s="7"/>
      <c r="L58" s="7"/>
    </row>
    <row r="59" spans="1:12" x14ac:dyDescent="0.35">
      <c r="B59" t="s">
        <v>255</v>
      </c>
      <c r="C59" t="s">
        <v>248</v>
      </c>
      <c r="D59" s="7">
        <v>36.931527486437297</v>
      </c>
      <c r="E59" s="7">
        <v>31.5408399768313</v>
      </c>
      <c r="F59" s="7">
        <v>30.717760993595899</v>
      </c>
      <c r="G59" s="7">
        <v>28.669219584695099</v>
      </c>
      <c r="H59" s="7">
        <v>26.035992621882102</v>
      </c>
      <c r="I59" s="7">
        <v>24.606227634584101</v>
      </c>
      <c r="J59" s="7"/>
      <c r="K59" s="7"/>
      <c r="L59" s="7"/>
    </row>
    <row r="60" spans="1:12" x14ac:dyDescent="0.35">
      <c r="B60" t="s">
        <v>80</v>
      </c>
      <c r="C60" t="s">
        <v>248</v>
      </c>
      <c r="D60" s="7">
        <v>1143.7251470696581</v>
      </c>
      <c r="E60" s="7">
        <v>1195.09184388523</v>
      </c>
      <c r="F60" s="7">
        <v>1179.5663234711301</v>
      </c>
      <c r="G60" s="7">
        <v>1182.57861787416</v>
      </c>
      <c r="H60" s="7">
        <v>1196.9832196827999</v>
      </c>
      <c r="I60" s="7">
        <v>1256.4658059403801</v>
      </c>
      <c r="J60" s="7"/>
      <c r="K60" s="7"/>
      <c r="L60" s="7"/>
    </row>
    <row r="62" spans="1:12" x14ac:dyDescent="0.35">
      <c r="A62" s="4" t="s">
        <v>22</v>
      </c>
      <c r="B62" s="4"/>
      <c r="D62" s="4">
        <v>2015</v>
      </c>
      <c r="E62" s="4">
        <v>2025</v>
      </c>
      <c r="F62" s="4">
        <v>2030</v>
      </c>
      <c r="G62" s="4">
        <v>2035</v>
      </c>
      <c r="H62" s="4">
        <v>2040</v>
      </c>
      <c r="I62" s="4">
        <v>2045</v>
      </c>
      <c r="J62" s="4">
        <v>2050</v>
      </c>
    </row>
    <row r="63" spans="1:12" x14ac:dyDescent="0.35">
      <c r="B63" t="s">
        <v>247</v>
      </c>
      <c r="C63" t="s">
        <v>248</v>
      </c>
      <c r="D63" s="7">
        <v>953.40000000000009</v>
      </c>
      <c r="E63" s="7">
        <v>1033</v>
      </c>
      <c r="F63" s="7">
        <v>1056</v>
      </c>
      <c r="G63" s="7">
        <v>1083</v>
      </c>
      <c r="H63" s="7">
        <v>1083</v>
      </c>
      <c r="I63" s="7">
        <v>1083</v>
      </c>
    </row>
    <row r="64" spans="1:12" x14ac:dyDescent="0.35">
      <c r="B64" t="s">
        <v>249</v>
      </c>
      <c r="C64" t="s">
        <v>248</v>
      </c>
      <c r="D64" s="7"/>
      <c r="E64" s="7"/>
      <c r="F64" s="7"/>
      <c r="G64" s="7"/>
      <c r="H64" s="7"/>
      <c r="I64" s="7"/>
      <c r="L64" t="s">
        <v>36</v>
      </c>
    </row>
    <row r="65" spans="1:12" x14ac:dyDescent="0.35">
      <c r="B65" t="s">
        <v>250</v>
      </c>
      <c r="C65" t="s">
        <v>248</v>
      </c>
      <c r="D65" s="7"/>
      <c r="E65" s="7"/>
      <c r="F65" s="7"/>
      <c r="G65" s="7"/>
      <c r="H65" s="7"/>
      <c r="I65" s="7"/>
      <c r="L65" t="s">
        <v>36</v>
      </c>
    </row>
    <row r="66" spans="1:12" x14ac:dyDescent="0.35">
      <c r="B66" t="s">
        <v>251</v>
      </c>
      <c r="C66" t="s">
        <v>248</v>
      </c>
      <c r="D66" s="7"/>
      <c r="E66" s="7"/>
      <c r="F66" s="7"/>
      <c r="G66" s="7"/>
      <c r="H66" s="7"/>
      <c r="I66" s="7"/>
      <c r="L66" t="s">
        <v>36</v>
      </c>
    </row>
    <row r="67" spans="1:12" x14ac:dyDescent="0.35">
      <c r="B67" t="s">
        <v>252</v>
      </c>
      <c r="C67" t="s">
        <v>248</v>
      </c>
      <c r="D67" s="7">
        <v>109.2</v>
      </c>
      <c r="E67" s="7">
        <v>117</v>
      </c>
      <c r="F67" s="7">
        <v>119</v>
      </c>
      <c r="G67" s="7">
        <v>120</v>
      </c>
      <c r="H67" s="7">
        <v>120</v>
      </c>
      <c r="I67" s="7">
        <v>120</v>
      </c>
    </row>
    <row r="68" spans="1:12" x14ac:dyDescent="0.35">
      <c r="B68" t="s">
        <v>253</v>
      </c>
      <c r="C68" t="s">
        <v>248</v>
      </c>
      <c r="D68" s="7">
        <v>63.7</v>
      </c>
      <c r="E68" s="7">
        <v>63</v>
      </c>
      <c r="F68" s="7">
        <v>61</v>
      </c>
      <c r="G68" s="7">
        <v>59</v>
      </c>
      <c r="H68" s="7">
        <v>57</v>
      </c>
      <c r="I68" s="7">
        <v>55</v>
      </c>
    </row>
    <row r="69" spans="1:12" x14ac:dyDescent="0.35">
      <c r="B69" t="s">
        <v>254</v>
      </c>
      <c r="C69" t="s">
        <v>248</v>
      </c>
      <c r="D69" s="7">
        <v>36.1</v>
      </c>
      <c r="E69" s="7">
        <v>42</v>
      </c>
      <c r="F69" s="7">
        <v>45</v>
      </c>
      <c r="G69" s="7">
        <v>45.5</v>
      </c>
      <c r="H69" s="7">
        <v>46.1</v>
      </c>
      <c r="I69" s="7">
        <v>45.4</v>
      </c>
    </row>
    <row r="70" spans="1:12" x14ac:dyDescent="0.35">
      <c r="B70" t="s">
        <v>255</v>
      </c>
      <c r="C70" t="s">
        <v>248</v>
      </c>
      <c r="D70" s="7"/>
      <c r="E70" s="7"/>
      <c r="F70" s="7"/>
      <c r="G70" s="7"/>
      <c r="H70" s="7"/>
      <c r="I70" s="7"/>
    </row>
    <row r="71" spans="1:12" x14ac:dyDescent="0.35">
      <c r="B71" t="s">
        <v>80</v>
      </c>
      <c r="C71" t="s">
        <v>248</v>
      </c>
      <c r="D71" s="7">
        <v>1126.3</v>
      </c>
      <c r="E71" s="7">
        <v>1213</v>
      </c>
      <c r="F71" s="7">
        <v>1236</v>
      </c>
      <c r="G71" s="7">
        <v>1262</v>
      </c>
      <c r="H71" s="7">
        <v>1260</v>
      </c>
      <c r="I71" s="7">
        <v>1258</v>
      </c>
    </row>
    <row r="73" spans="1:12" x14ac:dyDescent="0.35">
      <c r="A73" s="80" t="s">
        <v>230</v>
      </c>
      <c r="B73" s="4"/>
      <c r="D73" s="4">
        <v>2015</v>
      </c>
      <c r="E73" s="4">
        <v>2025</v>
      </c>
      <c r="F73" s="4">
        <v>2030</v>
      </c>
      <c r="G73" s="4">
        <v>2035</v>
      </c>
      <c r="H73" s="4">
        <v>2040</v>
      </c>
      <c r="I73" s="4">
        <v>2045</v>
      </c>
      <c r="J73" s="4">
        <v>2050</v>
      </c>
    </row>
    <row r="74" spans="1:12" x14ac:dyDescent="0.35">
      <c r="B74" t="s">
        <v>247</v>
      </c>
      <c r="C74" t="s">
        <v>248</v>
      </c>
      <c r="D74" s="7"/>
      <c r="E74" s="7">
        <v>948.29748204059399</v>
      </c>
      <c r="F74" s="7">
        <v>935.13750047965698</v>
      </c>
      <c r="G74" s="7">
        <v>966.24944650599502</v>
      </c>
      <c r="H74" s="7">
        <v>997.36139253233205</v>
      </c>
      <c r="I74" s="7">
        <v>1028.4733385586701</v>
      </c>
    </row>
    <row r="75" spans="1:12" x14ac:dyDescent="0.35">
      <c r="B75" t="s">
        <v>249</v>
      </c>
      <c r="C75" t="s">
        <v>248</v>
      </c>
      <c r="D75" s="7"/>
      <c r="E75" s="7"/>
      <c r="F75" s="7"/>
      <c r="G75" s="7"/>
      <c r="H75" s="7"/>
      <c r="I75" s="7"/>
      <c r="L75" t="s">
        <v>36</v>
      </c>
    </row>
    <row r="76" spans="1:12" x14ac:dyDescent="0.35">
      <c r="B76" t="s">
        <v>250</v>
      </c>
      <c r="C76" t="s">
        <v>248</v>
      </c>
      <c r="D76" s="7"/>
      <c r="E76" s="7"/>
      <c r="F76" s="7"/>
      <c r="G76" s="7"/>
      <c r="H76" s="7"/>
      <c r="I76" s="7"/>
      <c r="L76" t="s">
        <v>36</v>
      </c>
    </row>
    <row r="77" spans="1:12" x14ac:dyDescent="0.35">
      <c r="B77" t="s">
        <v>251</v>
      </c>
      <c r="C77" t="s">
        <v>248</v>
      </c>
      <c r="D77" s="7"/>
      <c r="E77" s="7"/>
      <c r="F77" s="7"/>
      <c r="G77" s="7"/>
      <c r="H77" s="7"/>
      <c r="I77" s="7"/>
      <c r="L77" t="s">
        <v>36</v>
      </c>
    </row>
    <row r="78" spans="1:12" x14ac:dyDescent="0.35">
      <c r="B78" t="s">
        <v>252</v>
      </c>
      <c r="C78" t="s">
        <v>248</v>
      </c>
      <c r="D78" s="7"/>
      <c r="E78" s="7">
        <v>150.902537332327</v>
      </c>
      <c r="F78" s="7">
        <v>165.57317266485899</v>
      </c>
      <c r="G78" s="7">
        <v>168.63300734486899</v>
      </c>
      <c r="H78" s="7">
        <v>171.69284202487901</v>
      </c>
      <c r="I78" s="7">
        <v>174.75267670488799</v>
      </c>
    </row>
    <row r="79" spans="1:12" x14ac:dyDescent="0.35">
      <c r="B79" t="s">
        <v>253</v>
      </c>
      <c r="C79" t="s">
        <v>248</v>
      </c>
      <c r="D79" s="7"/>
      <c r="E79" s="7">
        <v>53.341665995595797</v>
      </c>
      <c r="F79" s="7">
        <v>57.6421136279751</v>
      </c>
      <c r="G79" s="7">
        <v>57.695964695758903</v>
      </c>
      <c r="H79" s="7">
        <v>57.749815763543097</v>
      </c>
      <c r="I79" s="7">
        <v>57.8036668313269</v>
      </c>
    </row>
    <row r="80" spans="1:12" x14ac:dyDescent="0.35">
      <c r="B80" t="s">
        <v>254</v>
      </c>
      <c r="C80" t="s">
        <v>248</v>
      </c>
      <c r="D80" s="7"/>
      <c r="E80" s="7">
        <v>14.8519804566141</v>
      </c>
      <c r="F80" s="7">
        <v>16.105000577270701</v>
      </c>
      <c r="G80" s="7">
        <v>15.843020248496</v>
      </c>
      <c r="H80" s="7">
        <v>15.581039919721301</v>
      </c>
      <c r="I80" s="7">
        <v>15.319059590946599</v>
      </c>
    </row>
    <row r="81" spans="2:9" x14ac:dyDescent="0.35">
      <c r="B81" t="s">
        <v>255</v>
      </c>
      <c r="C81" t="s">
        <v>248</v>
      </c>
      <c r="D81" s="7"/>
      <c r="E81" s="7">
        <v>86.470473152848996</v>
      </c>
      <c r="F81" s="7">
        <v>89.7548273088006</v>
      </c>
      <c r="G81" s="7">
        <v>87.848150164913406</v>
      </c>
      <c r="H81" s="7">
        <v>85.941473021026198</v>
      </c>
      <c r="I81" s="7">
        <v>84.034795877139203</v>
      </c>
    </row>
    <row r="82" spans="2:9" x14ac:dyDescent="0.35">
      <c r="B82" t="s">
        <v>80</v>
      </c>
      <c r="C82" t="s">
        <v>248</v>
      </c>
      <c r="D82" s="7"/>
      <c r="E82" s="7">
        <v>1253.86413897798</v>
      </c>
      <c r="F82" s="7">
        <v>1264.2126146585599</v>
      </c>
      <c r="G82" s="7">
        <v>1296.26958896003</v>
      </c>
      <c r="H82" s="7">
        <v>1328.3265632615</v>
      </c>
      <c r="I82" s="7">
        <v>1360.3835375629701</v>
      </c>
    </row>
  </sheetData>
  <mergeCells count="1">
    <mergeCell ref="L30:L32"/>
  </mergeCells>
  <pageMargins left="0.7" right="0.7" top="0.78740157499999996" bottom="0.78740157499999996" header="0.3" footer="0.3"/>
  <pageSetup paperSize="9"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C5243-35CA-492B-9D73-450C21E86D4A}">
  <sheetPr>
    <tabColor theme="8" tint="0.79998168889431442"/>
  </sheetPr>
  <dimension ref="A1:L76"/>
  <sheetViews>
    <sheetView zoomScale="70" zoomScaleNormal="70" workbookViewId="0">
      <selection activeCell="B73" sqref="B73"/>
    </sheetView>
  </sheetViews>
  <sheetFormatPr baseColWidth="10" defaultRowHeight="14.5" x14ac:dyDescent="0.35"/>
  <cols>
    <col min="1" max="1" width="36.81640625" customWidth="1"/>
    <col min="2" max="2" width="16" customWidth="1"/>
    <col min="12" max="12" width="38.26953125" bestFit="1" customWidth="1"/>
  </cols>
  <sheetData>
    <row r="1" spans="1:12" s="78" customFormat="1" ht="21" x14ac:dyDescent="0.5">
      <c r="A1" s="77" t="s">
        <v>43</v>
      </c>
    </row>
    <row r="4" spans="1:12" s="78" customFormat="1" ht="18.5" x14ac:dyDescent="0.45">
      <c r="A4" s="79" t="s">
        <v>264</v>
      </c>
      <c r="B4" s="79"/>
      <c r="C4" s="79"/>
      <c r="D4" s="79"/>
      <c r="E4" s="79"/>
    </row>
    <row r="6" spans="1:12" x14ac:dyDescent="0.35">
      <c r="A6" s="4" t="s">
        <v>376</v>
      </c>
      <c r="B6" s="4"/>
      <c r="D6" s="4">
        <v>2016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</row>
    <row r="7" spans="1:12" x14ac:dyDescent="0.35">
      <c r="B7" t="s">
        <v>265</v>
      </c>
      <c r="C7" t="s">
        <v>208</v>
      </c>
      <c r="D7" s="7">
        <v>14.9</v>
      </c>
      <c r="E7" s="7">
        <v>14.3</v>
      </c>
      <c r="F7" s="7">
        <v>11.5</v>
      </c>
      <c r="G7" s="7">
        <v>6.3645939999999976</v>
      </c>
      <c r="H7" s="7">
        <v>2.7259259999999998</v>
      </c>
      <c r="I7" s="7">
        <v>0.28165699999999999</v>
      </c>
    </row>
    <row r="8" spans="1:12" x14ac:dyDescent="0.35">
      <c r="B8" t="s">
        <v>266</v>
      </c>
      <c r="C8" t="s">
        <v>208</v>
      </c>
      <c r="D8" s="7">
        <v>32</v>
      </c>
      <c r="E8" s="7">
        <v>30.2</v>
      </c>
      <c r="F8" s="7">
        <v>23.6</v>
      </c>
      <c r="G8" s="7">
        <v>14.925773999999997</v>
      </c>
      <c r="H8" s="7">
        <v>7.3064349999999996</v>
      </c>
      <c r="I8" s="7">
        <v>1.073555</v>
      </c>
    </row>
    <row r="9" spans="1:12" x14ac:dyDescent="0.35">
      <c r="B9" t="s">
        <v>267</v>
      </c>
      <c r="C9" t="s">
        <v>208</v>
      </c>
      <c r="D9" s="7">
        <v>0.4</v>
      </c>
      <c r="E9" s="7">
        <v>0.3</v>
      </c>
      <c r="F9" s="7">
        <v>0.2</v>
      </c>
      <c r="G9" s="7">
        <v>0.1</v>
      </c>
      <c r="H9" s="7">
        <v>0.1</v>
      </c>
      <c r="I9" s="7">
        <v>0</v>
      </c>
    </row>
    <row r="10" spans="1:12" x14ac:dyDescent="0.35">
      <c r="B10" t="s">
        <v>268</v>
      </c>
      <c r="C10" t="s">
        <v>208</v>
      </c>
      <c r="D10" s="7">
        <v>0.1</v>
      </c>
      <c r="E10" s="7">
        <v>1.4</v>
      </c>
      <c r="F10" s="7">
        <v>4.9000000000000004</v>
      </c>
      <c r="G10" s="7">
        <v>5.464245</v>
      </c>
      <c r="H10" s="7">
        <v>4.0215839999999998</v>
      </c>
      <c r="I10" s="7">
        <v>1.970831</v>
      </c>
    </row>
    <row r="11" spans="1:12" x14ac:dyDescent="0.35">
      <c r="B11" t="s">
        <v>269</v>
      </c>
      <c r="C11" t="s">
        <v>208</v>
      </c>
      <c r="D11" s="7">
        <v>0</v>
      </c>
      <c r="E11" s="7">
        <v>0</v>
      </c>
      <c r="F11" s="7">
        <v>0</v>
      </c>
      <c r="G11" s="7">
        <v>4.8745999999999998E-2</v>
      </c>
      <c r="H11" s="7">
        <v>5.0714000000000002E-2</v>
      </c>
      <c r="I11" s="7">
        <v>4.4437999999999998E-2</v>
      </c>
    </row>
    <row r="12" spans="1:12" x14ac:dyDescent="0.35">
      <c r="B12" t="s">
        <v>270</v>
      </c>
      <c r="C12" t="s">
        <v>208</v>
      </c>
      <c r="D12" s="7">
        <v>0.3</v>
      </c>
      <c r="E12" s="7">
        <v>3.5</v>
      </c>
      <c r="F12" s="7">
        <v>9.1999999999999993</v>
      </c>
      <c r="G12" s="7">
        <v>19.333615000000002</v>
      </c>
      <c r="H12" s="7">
        <v>27.452908000000001</v>
      </c>
      <c r="I12" s="7">
        <v>33.869137000000002</v>
      </c>
    </row>
    <row r="13" spans="1:12" x14ac:dyDescent="0.35">
      <c r="B13" t="s">
        <v>80</v>
      </c>
      <c r="C13" t="s">
        <v>208</v>
      </c>
      <c r="D13" s="7">
        <f>SUM(D7:D12)</f>
        <v>47.699999999999996</v>
      </c>
      <c r="E13" s="7">
        <f t="shared" ref="E13:I13" si="0">SUM(E7:E12)</f>
        <v>49.699999999999996</v>
      </c>
      <c r="F13" s="7">
        <f t="shared" si="0"/>
        <v>49.400000000000006</v>
      </c>
      <c r="G13" s="7">
        <f t="shared" si="0"/>
        <v>46.236973999999996</v>
      </c>
      <c r="H13" s="7">
        <f t="shared" si="0"/>
        <v>41.657567</v>
      </c>
      <c r="I13" s="7">
        <f t="shared" si="0"/>
        <v>37.239618</v>
      </c>
    </row>
    <row r="15" spans="1:12" x14ac:dyDescent="0.35">
      <c r="A15" s="6" t="s">
        <v>108</v>
      </c>
      <c r="B15" s="29"/>
      <c r="D15" s="4">
        <v>2019</v>
      </c>
      <c r="E15" s="4">
        <v>2025</v>
      </c>
      <c r="F15" s="4">
        <v>2030</v>
      </c>
      <c r="G15" s="4">
        <v>2035</v>
      </c>
      <c r="H15" s="4">
        <v>2040</v>
      </c>
      <c r="I15" s="4">
        <v>2045</v>
      </c>
      <c r="J15" s="4">
        <v>2050</v>
      </c>
    </row>
    <row r="16" spans="1:12" x14ac:dyDescent="0.35">
      <c r="B16" t="s">
        <v>265</v>
      </c>
      <c r="C16" t="s">
        <v>208</v>
      </c>
      <c r="D16" s="7">
        <v>15.2</v>
      </c>
      <c r="E16" s="7">
        <v>14</v>
      </c>
      <c r="F16" s="7">
        <v>10.3</v>
      </c>
      <c r="G16" s="7"/>
      <c r="H16" s="7"/>
      <c r="I16" s="7">
        <v>1.8</v>
      </c>
    </row>
    <row r="17" spans="1:12" x14ac:dyDescent="0.35">
      <c r="B17" t="s">
        <v>266</v>
      </c>
      <c r="C17" t="s">
        <v>208</v>
      </c>
      <c r="D17" s="7">
        <v>31.8</v>
      </c>
      <c r="E17" s="7">
        <v>28.9</v>
      </c>
      <c r="F17" s="7">
        <v>20.5</v>
      </c>
      <c r="G17" s="7"/>
      <c r="H17" s="7"/>
      <c r="I17" s="7">
        <v>3.3</v>
      </c>
    </row>
    <row r="18" spans="1:12" x14ac:dyDescent="0.35">
      <c r="B18" t="s">
        <v>267</v>
      </c>
      <c r="C18" t="s">
        <v>208</v>
      </c>
      <c r="D18" s="7">
        <v>0.5</v>
      </c>
      <c r="E18" s="7">
        <v>0.4</v>
      </c>
      <c r="F18" s="7">
        <v>0.2</v>
      </c>
      <c r="G18" s="7"/>
      <c r="H18" s="7"/>
      <c r="I18" s="7">
        <v>0</v>
      </c>
    </row>
    <row r="19" spans="1:12" x14ac:dyDescent="0.35">
      <c r="B19" t="s">
        <v>268</v>
      </c>
      <c r="C19" t="s">
        <v>208</v>
      </c>
      <c r="D19" s="7">
        <v>0.1</v>
      </c>
      <c r="E19" s="7">
        <v>0.9</v>
      </c>
      <c r="F19" s="7">
        <v>1.6</v>
      </c>
      <c r="G19" s="7"/>
      <c r="H19" s="7"/>
      <c r="I19" s="7">
        <v>0.8</v>
      </c>
    </row>
    <row r="20" spans="1:12" x14ac:dyDescent="0.35">
      <c r="B20" t="s">
        <v>269</v>
      </c>
      <c r="C20" t="s">
        <v>208</v>
      </c>
      <c r="D20" s="7">
        <v>0</v>
      </c>
      <c r="E20" s="7">
        <v>0</v>
      </c>
      <c r="F20" s="7">
        <v>0.2</v>
      </c>
      <c r="G20" s="7"/>
      <c r="H20" s="7"/>
      <c r="I20" s="7">
        <v>0.4</v>
      </c>
    </row>
    <row r="21" spans="1:12" x14ac:dyDescent="0.35">
      <c r="B21" t="s">
        <v>270</v>
      </c>
      <c r="C21" t="s">
        <v>208</v>
      </c>
      <c r="D21" s="7">
        <v>0.1</v>
      </c>
      <c r="E21" s="7">
        <v>3.4</v>
      </c>
      <c r="F21" s="7">
        <v>14.2</v>
      </c>
      <c r="G21" s="7"/>
      <c r="H21" s="7"/>
      <c r="I21" s="7">
        <v>38.799999999999997</v>
      </c>
    </row>
    <row r="22" spans="1:12" x14ac:dyDescent="0.35">
      <c r="B22" t="s">
        <v>80</v>
      </c>
      <c r="C22" t="s">
        <v>208</v>
      </c>
      <c r="D22" s="7">
        <v>48</v>
      </c>
      <c r="E22" s="7">
        <v>48</v>
      </c>
      <c r="F22" s="7">
        <v>47</v>
      </c>
      <c r="G22" s="7"/>
      <c r="H22" s="7"/>
      <c r="I22" s="7">
        <v>45</v>
      </c>
    </row>
    <row r="24" spans="1:12" x14ac:dyDescent="0.35">
      <c r="A24" s="8" t="s">
        <v>141</v>
      </c>
      <c r="B24" s="30"/>
      <c r="D24" s="4">
        <v>2019</v>
      </c>
      <c r="E24" s="4">
        <v>2025</v>
      </c>
      <c r="F24" s="4">
        <v>2030</v>
      </c>
      <c r="G24" s="4">
        <v>2035</v>
      </c>
      <c r="H24" s="4">
        <v>2040</v>
      </c>
      <c r="I24" s="4">
        <v>2045</v>
      </c>
      <c r="J24" s="4">
        <v>2050</v>
      </c>
    </row>
    <row r="25" spans="1:12" x14ac:dyDescent="0.35">
      <c r="B25" t="s">
        <v>265</v>
      </c>
      <c r="C25" t="s">
        <v>208</v>
      </c>
      <c r="D25" s="7">
        <v>15.2</v>
      </c>
      <c r="E25" s="7"/>
      <c r="F25" s="7">
        <v>10.7</v>
      </c>
      <c r="G25" s="7">
        <v>6.6</v>
      </c>
      <c r="H25" s="7">
        <v>1.8</v>
      </c>
      <c r="I25" s="7">
        <v>0.1</v>
      </c>
      <c r="L25" t="s">
        <v>271</v>
      </c>
    </row>
    <row r="26" spans="1:12" x14ac:dyDescent="0.35">
      <c r="B26" t="s">
        <v>266</v>
      </c>
      <c r="C26" t="s">
        <v>208</v>
      </c>
      <c r="D26" s="7">
        <v>30.4</v>
      </c>
      <c r="E26" s="7"/>
      <c r="F26" s="7">
        <v>20.6</v>
      </c>
      <c r="G26" s="7">
        <v>12.5</v>
      </c>
      <c r="H26" s="7">
        <v>3.3</v>
      </c>
      <c r="I26" s="7">
        <v>0.3</v>
      </c>
      <c r="L26" t="s">
        <v>272</v>
      </c>
    </row>
    <row r="27" spans="1:12" x14ac:dyDescent="0.35">
      <c r="B27" t="s">
        <v>267</v>
      </c>
      <c r="C27" t="s">
        <v>208</v>
      </c>
      <c r="D27" s="7">
        <v>0.5</v>
      </c>
      <c r="E27" s="7"/>
      <c r="F27" s="7">
        <v>0.4</v>
      </c>
      <c r="G27" s="7">
        <v>0.2</v>
      </c>
      <c r="H27" s="7">
        <v>0.1</v>
      </c>
      <c r="I27" s="7">
        <v>0</v>
      </c>
    </row>
    <row r="28" spans="1:12" x14ac:dyDescent="0.35">
      <c r="B28" t="s">
        <v>268</v>
      </c>
      <c r="C28" t="s">
        <v>208</v>
      </c>
      <c r="D28" s="7">
        <v>0</v>
      </c>
      <c r="E28" s="7"/>
      <c r="F28" s="7">
        <v>4.7</v>
      </c>
      <c r="G28" s="7">
        <v>5.7</v>
      </c>
      <c r="H28" s="7">
        <v>5.6</v>
      </c>
      <c r="I28" s="7">
        <v>3.5</v>
      </c>
    </row>
    <row r="29" spans="1:12" x14ac:dyDescent="0.35">
      <c r="B29" t="s">
        <v>269</v>
      </c>
      <c r="C29" t="s">
        <v>208</v>
      </c>
      <c r="D29" s="7">
        <v>0</v>
      </c>
      <c r="E29" s="7"/>
      <c r="F29" s="7">
        <v>0.05</v>
      </c>
      <c r="G29" s="7">
        <v>0.54</v>
      </c>
      <c r="H29" s="7">
        <v>1.44</v>
      </c>
      <c r="I29" s="7">
        <v>2.17</v>
      </c>
    </row>
    <row r="30" spans="1:12" x14ac:dyDescent="0.35">
      <c r="B30" t="s">
        <v>270</v>
      </c>
      <c r="C30" t="s">
        <v>208</v>
      </c>
      <c r="D30" s="7">
        <v>0.1</v>
      </c>
      <c r="E30" s="7"/>
      <c r="F30" s="7">
        <v>9.1</v>
      </c>
      <c r="G30" s="7">
        <v>17.600000000000001</v>
      </c>
      <c r="H30" s="7">
        <v>28.6</v>
      </c>
      <c r="I30" s="7">
        <v>31.8</v>
      </c>
    </row>
    <row r="31" spans="1:12" x14ac:dyDescent="0.35">
      <c r="B31" t="s">
        <v>80</v>
      </c>
      <c r="C31" t="s">
        <v>208</v>
      </c>
      <c r="D31" s="7">
        <f>SUM(D25:D30)</f>
        <v>46.199999999999996</v>
      </c>
      <c r="E31" s="7"/>
      <c r="F31" s="7">
        <f t="shared" ref="F31:I31" si="1">SUM(F25:F30)</f>
        <v>45.55</v>
      </c>
      <c r="G31" s="7">
        <f t="shared" si="1"/>
        <v>43.14</v>
      </c>
      <c r="H31" s="7">
        <f t="shared" si="1"/>
        <v>40.840000000000003</v>
      </c>
      <c r="I31" s="7">
        <f t="shared" si="1"/>
        <v>37.870000000000005</v>
      </c>
    </row>
    <row r="33" spans="1:12" x14ac:dyDescent="0.35">
      <c r="A33" s="4" t="s">
        <v>51</v>
      </c>
      <c r="B33" s="30"/>
      <c r="D33" s="4">
        <v>2019</v>
      </c>
      <c r="E33" s="4">
        <v>2025</v>
      </c>
      <c r="F33" s="4">
        <v>2030</v>
      </c>
      <c r="G33" s="4">
        <v>2035</v>
      </c>
      <c r="H33" s="4">
        <v>2040</v>
      </c>
      <c r="I33" s="4">
        <v>2045</v>
      </c>
      <c r="J33" s="4">
        <v>2050</v>
      </c>
    </row>
    <row r="34" spans="1:12" x14ac:dyDescent="0.35">
      <c r="B34" t="s">
        <v>265</v>
      </c>
      <c r="C34" t="s">
        <v>208</v>
      </c>
      <c r="D34" s="46"/>
      <c r="E34" s="46"/>
      <c r="F34" s="7">
        <v>13.78602409362793</v>
      </c>
      <c r="G34" s="7"/>
      <c r="H34" s="7">
        <v>5.0307869911193848</v>
      </c>
      <c r="I34" s="7"/>
      <c r="J34" s="7">
        <v>0.51193797588348389</v>
      </c>
    </row>
    <row r="35" spans="1:12" x14ac:dyDescent="0.35">
      <c r="B35" t="s">
        <v>266</v>
      </c>
      <c r="C35" t="s">
        <v>208</v>
      </c>
      <c r="D35" s="46"/>
      <c r="E35" s="46"/>
      <c r="F35" s="7">
        <v>17.443599700927734</v>
      </c>
      <c r="G35" s="7"/>
      <c r="H35" s="7">
        <v>10.537301063537598</v>
      </c>
      <c r="I35" s="7"/>
      <c r="J35" s="7">
        <v>2.4996330738067627</v>
      </c>
    </row>
    <row r="36" spans="1:12" x14ac:dyDescent="0.35">
      <c r="B36" t="s">
        <v>267</v>
      </c>
      <c r="C36" t="s">
        <v>208</v>
      </c>
      <c r="D36" s="46"/>
      <c r="E36" s="46"/>
      <c r="F36" s="7">
        <v>0.31152001023292542</v>
      </c>
      <c r="G36" s="7"/>
      <c r="H36" s="7">
        <v>3.7000001611886546E-5</v>
      </c>
      <c r="I36" s="7"/>
      <c r="J36" s="7"/>
    </row>
    <row r="37" spans="1:12" x14ac:dyDescent="0.35">
      <c r="B37" t="s">
        <v>268</v>
      </c>
      <c r="C37" t="s">
        <v>208</v>
      </c>
      <c r="D37" s="46"/>
      <c r="E37" s="46"/>
      <c r="F37" s="7">
        <v>3.4385459423065186</v>
      </c>
      <c r="G37" s="7"/>
      <c r="H37" s="7">
        <v>4.1723389625549316</v>
      </c>
      <c r="I37" s="7"/>
      <c r="J37" s="7">
        <v>4.2493000030517578</v>
      </c>
    </row>
    <row r="38" spans="1:12" x14ac:dyDescent="0.35">
      <c r="B38" t="s">
        <v>269</v>
      </c>
      <c r="C38" t="s">
        <v>208</v>
      </c>
      <c r="D38" s="82"/>
      <c r="E38" s="82"/>
      <c r="F38" s="7"/>
      <c r="G38" s="7"/>
      <c r="H38" s="7">
        <v>0.10174400359392166</v>
      </c>
      <c r="I38" s="7"/>
      <c r="J38" s="7">
        <v>1.7747889757156372</v>
      </c>
    </row>
    <row r="39" spans="1:12" x14ac:dyDescent="0.35">
      <c r="B39" t="s">
        <v>270</v>
      </c>
      <c r="C39" t="s">
        <v>208</v>
      </c>
      <c r="D39" s="46"/>
      <c r="E39" s="46"/>
      <c r="F39" s="7">
        <v>7.5839781761169434</v>
      </c>
      <c r="G39" s="7"/>
      <c r="H39" s="7">
        <v>21.397140502929688</v>
      </c>
      <c r="I39" s="7"/>
      <c r="J39" s="7">
        <v>31.420867919921875</v>
      </c>
    </row>
    <row r="40" spans="1:12" x14ac:dyDescent="0.35">
      <c r="B40" t="s">
        <v>80</v>
      </c>
      <c r="C40" t="s">
        <v>208</v>
      </c>
      <c r="D40" s="46"/>
      <c r="E40" s="46"/>
      <c r="F40" s="7">
        <f>SUM(F34:F39)</f>
        <v>42.563667923212051</v>
      </c>
      <c r="G40" s="7"/>
      <c r="H40" s="7">
        <f t="shared" ref="H40" si="2">SUM(H34:H39)</f>
        <v>41.239348523737135</v>
      </c>
      <c r="I40" s="7"/>
      <c r="J40" s="7">
        <f>SUM(J34:J39)</f>
        <v>40.456527948379517</v>
      </c>
    </row>
    <row r="42" spans="1:12" x14ac:dyDescent="0.35">
      <c r="A42" s="4" t="s">
        <v>7</v>
      </c>
      <c r="B42" s="4"/>
      <c r="D42" s="4">
        <v>2015</v>
      </c>
      <c r="E42" s="4">
        <v>2025</v>
      </c>
      <c r="F42" s="4">
        <v>2030</v>
      </c>
      <c r="G42" s="4">
        <v>2035</v>
      </c>
      <c r="H42" s="4">
        <v>2040</v>
      </c>
      <c r="I42" s="4">
        <v>2045</v>
      </c>
      <c r="J42" s="4">
        <v>2050</v>
      </c>
    </row>
    <row r="43" spans="1:12" x14ac:dyDescent="0.35">
      <c r="B43" t="s">
        <v>265</v>
      </c>
      <c r="C43" t="s">
        <v>208</v>
      </c>
      <c r="D43" s="7">
        <v>43.748535928801779</v>
      </c>
      <c r="E43" s="7">
        <v>45.2698655966974</v>
      </c>
      <c r="F43" s="7">
        <v>35.8497447961944</v>
      </c>
      <c r="G43" s="7">
        <v>22.021730077479599</v>
      </c>
      <c r="H43" s="7">
        <v>10.354659790279999</v>
      </c>
      <c r="I43" s="7">
        <v>4.4814666597836403</v>
      </c>
      <c r="L43" t="s">
        <v>273</v>
      </c>
    </row>
    <row r="44" spans="1:12" x14ac:dyDescent="0.35">
      <c r="B44" t="s">
        <v>266</v>
      </c>
      <c r="C44" t="s">
        <v>208</v>
      </c>
      <c r="D44" s="7"/>
      <c r="E44" s="7"/>
      <c r="F44" s="7"/>
      <c r="G44" s="7"/>
      <c r="H44" s="7"/>
      <c r="I44" s="7"/>
      <c r="L44" t="s">
        <v>95</v>
      </c>
    </row>
    <row r="45" spans="1:12" x14ac:dyDescent="0.35">
      <c r="B45" t="s">
        <v>267</v>
      </c>
      <c r="C45" t="s">
        <v>208</v>
      </c>
      <c r="D45" s="7"/>
      <c r="E45" s="7"/>
      <c r="F45" s="7"/>
      <c r="G45" s="7"/>
      <c r="H45" s="7"/>
      <c r="I45" s="7"/>
      <c r="L45" t="s">
        <v>95</v>
      </c>
    </row>
    <row r="46" spans="1:12" x14ac:dyDescent="0.35">
      <c r="B46" t="s">
        <v>268</v>
      </c>
      <c r="C46" t="s">
        <v>208</v>
      </c>
      <c r="D46" s="7"/>
      <c r="E46" s="7"/>
      <c r="F46" s="7"/>
      <c r="G46" s="7"/>
      <c r="H46" s="7"/>
      <c r="I46" s="7"/>
    </row>
    <row r="47" spans="1:12" x14ac:dyDescent="0.35">
      <c r="B47" t="s">
        <v>269</v>
      </c>
      <c r="C47" t="s">
        <v>208</v>
      </c>
      <c r="D47" s="7">
        <v>0.100023412712821</v>
      </c>
      <c r="E47" s="7">
        <v>0.16126756365102299</v>
      </c>
      <c r="F47" s="7">
        <v>0.15328652437467599</v>
      </c>
      <c r="G47" s="7">
        <v>0.10037827479922801</v>
      </c>
      <c r="H47" s="7">
        <v>4.1666875589041003E-2</v>
      </c>
      <c r="I47" s="7">
        <v>1.2976032100229001E-2</v>
      </c>
    </row>
    <row r="48" spans="1:12" x14ac:dyDescent="0.35">
      <c r="B48" t="s">
        <v>270</v>
      </c>
      <c r="C48" t="s">
        <v>208</v>
      </c>
      <c r="D48" s="7">
        <v>0.197956767744567</v>
      </c>
      <c r="E48" s="7">
        <v>2.5710441916422</v>
      </c>
      <c r="F48" s="7">
        <v>10.5632050896526</v>
      </c>
      <c r="G48" s="7">
        <v>24.0168701665818</v>
      </c>
      <c r="H48" s="7">
        <v>35.512518651932503</v>
      </c>
      <c r="I48" s="7">
        <v>41.7320027676666</v>
      </c>
    </row>
    <row r="49" spans="1:12" x14ac:dyDescent="0.35">
      <c r="B49" t="s">
        <v>80</v>
      </c>
      <c r="C49" t="s">
        <v>208</v>
      </c>
      <c r="D49" s="7">
        <v>44.046516109259173</v>
      </c>
      <c r="E49" s="7">
        <v>48.002177351990603</v>
      </c>
      <c r="F49" s="7">
        <v>46.566236410221599</v>
      </c>
      <c r="G49" s="7">
        <v>46.138978518860597</v>
      </c>
      <c r="H49" s="7">
        <v>45.9088453178015</v>
      </c>
      <c r="I49" s="7">
        <v>46.226445459550497</v>
      </c>
    </row>
    <row r="51" spans="1:12" x14ac:dyDescent="0.35">
      <c r="A51" s="4" t="s">
        <v>57</v>
      </c>
      <c r="B51" s="4"/>
      <c r="D51" s="4">
        <v>2015</v>
      </c>
      <c r="E51" s="4">
        <v>2025</v>
      </c>
      <c r="F51" s="4">
        <v>2030</v>
      </c>
      <c r="G51" s="4">
        <v>2035</v>
      </c>
      <c r="H51" s="4">
        <v>2040</v>
      </c>
      <c r="I51" s="4">
        <v>2045</v>
      </c>
      <c r="J51" s="4">
        <v>2050</v>
      </c>
    </row>
    <row r="52" spans="1:12" x14ac:dyDescent="0.35">
      <c r="B52" t="s">
        <v>265</v>
      </c>
      <c r="C52" t="s">
        <v>208</v>
      </c>
      <c r="D52" s="7">
        <v>48.299353431942997</v>
      </c>
      <c r="E52" s="7">
        <v>42.801972089544002</v>
      </c>
      <c r="F52" s="7">
        <v>26.431659834361</v>
      </c>
      <c r="G52" s="7">
        <v>9.8388830432199992</v>
      </c>
      <c r="H52" s="7">
        <v>4.875322356E-3</v>
      </c>
      <c r="I52" s="7">
        <v>7.1064441849999996E-3</v>
      </c>
      <c r="L52" t="s">
        <v>273</v>
      </c>
    </row>
    <row r="53" spans="1:12" x14ac:dyDescent="0.35">
      <c r="B53" t="s">
        <v>266</v>
      </c>
      <c r="C53" t="s">
        <v>208</v>
      </c>
      <c r="D53" s="7"/>
      <c r="E53" s="7"/>
      <c r="F53" s="7"/>
      <c r="G53" s="7"/>
      <c r="H53" s="7"/>
      <c r="I53" s="7"/>
      <c r="L53" t="s">
        <v>95</v>
      </c>
    </row>
    <row r="54" spans="1:12" x14ac:dyDescent="0.35">
      <c r="B54" t="s">
        <v>267</v>
      </c>
      <c r="C54" t="s">
        <v>208</v>
      </c>
      <c r="D54" s="7"/>
      <c r="E54" s="7"/>
      <c r="F54" s="7"/>
      <c r="G54" s="7"/>
      <c r="H54" s="7"/>
      <c r="I54" s="7"/>
      <c r="L54" t="s">
        <v>95</v>
      </c>
    </row>
    <row r="55" spans="1:12" x14ac:dyDescent="0.35">
      <c r="B55" t="s">
        <v>268</v>
      </c>
      <c r="C55" t="s">
        <v>208</v>
      </c>
      <c r="D55" s="7">
        <v>7.2507339416999994E-2</v>
      </c>
      <c r="E55" s="7">
        <v>2.1204600108260001</v>
      </c>
      <c r="F55" s="7">
        <v>4.3468235324459998</v>
      </c>
      <c r="G55" s="7">
        <v>3.96786527156</v>
      </c>
      <c r="H55" s="7">
        <v>2.274558032207</v>
      </c>
      <c r="I55" s="7">
        <v>6.3663346800000003E-3</v>
      </c>
    </row>
    <row r="56" spans="1:12" x14ac:dyDescent="0.35">
      <c r="B56" t="s">
        <v>269</v>
      </c>
      <c r="C56" t="s">
        <v>208</v>
      </c>
      <c r="D56" s="7">
        <v>0</v>
      </c>
      <c r="E56" s="7">
        <v>0.31151200276500002</v>
      </c>
      <c r="F56" s="7">
        <v>0.31153344242100001</v>
      </c>
      <c r="G56" s="7">
        <v>0.31204123101699999</v>
      </c>
      <c r="H56" s="7">
        <v>4.3540842709999996E-3</v>
      </c>
      <c r="I56" s="7">
        <v>1.0706730094E-2</v>
      </c>
    </row>
    <row r="57" spans="1:12" x14ac:dyDescent="0.35">
      <c r="B57" t="s">
        <v>270</v>
      </c>
      <c r="C57" t="s">
        <v>208</v>
      </c>
      <c r="D57" s="7">
        <v>9.4486357399999991E-3</v>
      </c>
      <c r="E57" s="7">
        <v>5.5230323394659999</v>
      </c>
      <c r="F57" s="7">
        <v>20.854793151121999</v>
      </c>
      <c r="G57" s="7">
        <v>37.641502586553003</v>
      </c>
      <c r="H57" s="7">
        <v>49.291986865516002</v>
      </c>
      <c r="I57" s="7">
        <v>51.390141695890001</v>
      </c>
    </row>
    <row r="58" spans="1:12" x14ac:dyDescent="0.35">
      <c r="B58" t="s">
        <v>80</v>
      </c>
      <c r="C58" t="s">
        <v>208</v>
      </c>
      <c r="D58" s="7">
        <v>48.381309407099998</v>
      </c>
      <c r="E58" s="7">
        <v>50.756976442601001</v>
      </c>
      <c r="F58" s="7">
        <v>51.94480996035</v>
      </c>
      <c r="G58" s="7">
        <v>51.760292132350003</v>
      </c>
      <c r="H58" s="7">
        <v>51.575774304349999</v>
      </c>
      <c r="I58" s="7">
        <v>51.414321204849003</v>
      </c>
    </row>
    <row r="60" spans="1:12" x14ac:dyDescent="0.35">
      <c r="A60" s="4" t="s">
        <v>22</v>
      </c>
      <c r="B60" s="4"/>
      <c r="D60" s="4">
        <v>2015</v>
      </c>
      <c r="E60" s="4">
        <v>2025</v>
      </c>
      <c r="F60" s="4">
        <v>2030</v>
      </c>
      <c r="G60" s="4">
        <v>2035</v>
      </c>
      <c r="H60" s="4">
        <v>2040</v>
      </c>
      <c r="I60" s="4">
        <v>2045</v>
      </c>
      <c r="J60" s="4">
        <v>2050</v>
      </c>
    </row>
    <row r="61" spans="1:12" x14ac:dyDescent="0.35">
      <c r="B61" t="s">
        <v>265</v>
      </c>
      <c r="C61" t="s">
        <v>208</v>
      </c>
      <c r="D61" s="7">
        <v>41.5</v>
      </c>
      <c r="E61" s="7">
        <v>37.1</v>
      </c>
      <c r="F61" s="7">
        <v>23</v>
      </c>
      <c r="G61" s="7">
        <v>9.4</v>
      </c>
      <c r="H61" s="7">
        <v>1.8</v>
      </c>
      <c r="I61" s="7">
        <v>0.5</v>
      </c>
      <c r="L61" t="s">
        <v>273</v>
      </c>
    </row>
    <row r="62" spans="1:12" x14ac:dyDescent="0.35">
      <c r="B62" t="s">
        <v>266</v>
      </c>
      <c r="C62" t="s">
        <v>208</v>
      </c>
      <c r="D62" s="7"/>
      <c r="E62" s="7"/>
      <c r="F62" s="7"/>
      <c r="G62" s="7"/>
      <c r="H62" s="7"/>
      <c r="I62" s="7"/>
      <c r="L62" t="s">
        <v>95</v>
      </c>
    </row>
    <row r="63" spans="1:12" x14ac:dyDescent="0.35">
      <c r="B63" t="s">
        <v>267</v>
      </c>
      <c r="C63" t="s">
        <v>208</v>
      </c>
      <c r="D63" s="7"/>
      <c r="E63" s="7"/>
      <c r="F63" s="7"/>
      <c r="G63" s="7"/>
      <c r="H63" s="7"/>
      <c r="I63" s="7"/>
      <c r="L63" t="s">
        <v>95</v>
      </c>
    </row>
    <row r="64" spans="1:12" x14ac:dyDescent="0.35">
      <c r="B64" t="s">
        <v>268</v>
      </c>
      <c r="C64" t="s">
        <v>208</v>
      </c>
      <c r="D64" s="7">
        <v>0.5</v>
      </c>
      <c r="E64" s="7">
        <v>3.5</v>
      </c>
      <c r="F64" s="7">
        <v>8.4</v>
      </c>
      <c r="G64" s="7">
        <v>6.7</v>
      </c>
      <c r="H64" s="7">
        <v>3.7</v>
      </c>
      <c r="I64" s="7">
        <v>0</v>
      </c>
    </row>
    <row r="65" spans="1:12" x14ac:dyDescent="0.35">
      <c r="B65" t="s">
        <v>269</v>
      </c>
      <c r="C65" t="s">
        <v>208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</row>
    <row r="66" spans="1:12" x14ac:dyDescent="0.35">
      <c r="B66" t="s">
        <v>270</v>
      </c>
      <c r="C66" t="s">
        <v>208</v>
      </c>
      <c r="D66" s="7">
        <v>0</v>
      </c>
      <c r="E66" s="7">
        <v>3.3</v>
      </c>
      <c r="F66" s="7">
        <v>16.2</v>
      </c>
      <c r="G66" s="7">
        <v>34.799999999999997</v>
      </c>
      <c r="H66" s="7">
        <v>46.5</v>
      </c>
      <c r="I66" s="7">
        <v>51.3</v>
      </c>
    </row>
    <row r="67" spans="1:12" x14ac:dyDescent="0.35">
      <c r="B67" t="s">
        <v>80</v>
      </c>
      <c r="C67" t="s">
        <v>208</v>
      </c>
      <c r="D67" s="7">
        <v>42</v>
      </c>
      <c r="E67" s="7">
        <v>43.9</v>
      </c>
      <c r="F67" s="7">
        <v>47.6</v>
      </c>
      <c r="G67" s="7">
        <v>50.9</v>
      </c>
      <c r="H67" s="7">
        <v>52</v>
      </c>
      <c r="I67" s="7">
        <v>51.8</v>
      </c>
    </row>
    <row r="69" spans="1:12" x14ac:dyDescent="0.35">
      <c r="A69" s="4" t="s">
        <v>230</v>
      </c>
      <c r="B69" s="4"/>
      <c r="D69" s="4">
        <v>2015</v>
      </c>
      <c r="E69" s="4">
        <v>2025</v>
      </c>
      <c r="F69" s="4">
        <v>2030</v>
      </c>
      <c r="G69" s="4">
        <v>2035</v>
      </c>
      <c r="H69" s="4">
        <v>2040</v>
      </c>
      <c r="I69" s="4">
        <v>2045</v>
      </c>
      <c r="J69" s="4">
        <v>2050</v>
      </c>
    </row>
    <row r="70" spans="1:12" x14ac:dyDescent="0.35">
      <c r="B70" t="s">
        <v>265</v>
      </c>
      <c r="C70" t="s">
        <v>208</v>
      </c>
      <c r="D70" s="46"/>
      <c r="E70" s="7">
        <v>43.103256598615602</v>
      </c>
      <c r="F70" s="7">
        <v>34.339693249290697</v>
      </c>
      <c r="G70" s="7">
        <v>24.533543883936201</v>
      </c>
      <c r="H70" s="7">
        <v>14.766909891463399</v>
      </c>
      <c r="I70" s="7">
        <v>7.7275377124995703</v>
      </c>
      <c r="L70" t="s">
        <v>273</v>
      </c>
    </row>
    <row r="71" spans="1:12" x14ac:dyDescent="0.35">
      <c r="B71" t="s">
        <v>266</v>
      </c>
      <c r="C71" t="s">
        <v>208</v>
      </c>
      <c r="D71" s="46"/>
      <c r="E71" s="7"/>
      <c r="F71" s="7"/>
      <c r="G71" s="7"/>
      <c r="H71" s="7"/>
      <c r="I71" s="7"/>
      <c r="L71" t="s">
        <v>95</v>
      </c>
    </row>
    <row r="72" spans="1:12" x14ac:dyDescent="0.35">
      <c r="B72" t="s">
        <v>267</v>
      </c>
      <c r="C72" t="s">
        <v>208</v>
      </c>
      <c r="D72" s="46"/>
      <c r="E72" s="7"/>
      <c r="F72" s="7"/>
      <c r="G72" s="7"/>
      <c r="H72" s="7"/>
      <c r="I72" s="7"/>
      <c r="L72" t="s">
        <v>95</v>
      </c>
    </row>
    <row r="73" spans="1:12" x14ac:dyDescent="0.35">
      <c r="B73" t="s">
        <v>268</v>
      </c>
      <c r="C73" t="s">
        <v>208</v>
      </c>
      <c r="D73" s="46"/>
      <c r="E73" s="7">
        <v>2.12763443416774</v>
      </c>
      <c r="F73" s="7">
        <v>4.8017809654497698</v>
      </c>
      <c r="G73" s="7">
        <v>6.9353658372201501</v>
      </c>
      <c r="H73" s="7">
        <v>6.5211289248816504</v>
      </c>
      <c r="I73" s="7">
        <v>4.8589262478300599</v>
      </c>
    </row>
    <row r="74" spans="1:12" x14ac:dyDescent="0.35">
      <c r="B74" t="s">
        <v>269</v>
      </c>
      <c r="C74" t="s">
        <v>208</v>
      </c>
      <c r="D74" s="82"/>
      <c r="E74" s="7">
        <v>0</v>
      </c>
      <c r="F74" s="7">
        <v>0</v>
      </c>
      <c r="G74" s="7">
        <v>0</v>
      </c>
      <c r="H74" s="7">
        <v>0</v>
      </c>
      <c r="I74" s="7">
        <v>0</v>
      </c>
    </row>
    <row r="75" spans="1:12" x14ac:dyDescent="0.35">
      <c r="B75" t="s">
        <v>270</v>
      </c>
      <c r="C75" t="s">
        <v>208</v>
      </c>
      <c r="D75" s="46"/>
      <c r="E75" s="7">
        <v>3.2559512821476</v>
      </c>
      <c r="F75" s="7">
        <v>9.6807625406947597</v>
      </c>
      <c r="G75" s="7">
        <v>17.280152997533701</v>
      </c>
      <c r="H75" s="7">
        <v>27.6654009906905</v>
      </c>
      <c r="I75" s="7">
        <v>36.941285191732902</v>
      </c>
    </row>
    <row r="76" spans="1:12" x14ac:dyDescent="0.35">
      <c r="B76" t="s">
        <v>80</v>
      </c>
      <c r="C76" t="s">
        <v>208</v>
      </c>
      <c r="D76" s="46"/>
      <c r="E76" s="7">
        <v>48.486842314930897</v>
      </c>
      <c r="F76" s="7">
        <v>48.822236755435299</v>
      </c>
      <c r="G76" s="7">
        <v>48.749062718690098</v>
      </c>
      <c r="H76" s="7">
        <v>48.953439807035501</v>
      </c>
      <c r="I76" s="7">
        <v>49.527749152062597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925AA3-47B1-4B51-AD58-5AE875F35638}">
  <sheetPr>
    <tabColor theme="8" tint="0.79998168889431442"/>
  </sheetPr>
  <dimension ref="A1:M63"/>
  <sheetViews>
    <sheetView zoomScale="70" zoomScaleNormal="70" workbookViewId="0">
      <selection activeCell="M24" sqref="M24"/>
    </sheetView>
  </sheetViews>
  <sheetFormatPr baseColWidth="10" defaultRowHeight="14.5" x14ac:dyDescent="0.35"/>
  <cols>
    <col min="1" max="1" width="35.453125" customWidth="1"/>
    <col min="2" max="2" width="21.7265625" customWidth="1"/>
    <col min="12" max="12" width="25.81640625" bestFit="1" customWidth="1"/>
    <col min="13" max="13" width="48.54296875" bestFit="1" customWidth="1"/>
  </cols>
  <sheetData>
    <row r="1" spans="1:13" s="78" customFormat="1" ht="21" x14ac:dyDescent="0.5">
      <c r="A1" s="77" t="s">
        <v>374</v>
      </c>
    </row>
    <row r="4" spans="1:13" s="78" customFormat="1" ht="18.5" x14ac:dyDescent="0.45">
      <c r="A4" s="79" t="s">
        <v>274</v>
      </c>
      <c r="B4" s="79"/>
      <c r="C4" s="79"/>
      <c r="D4" s="79"/>
      <c r="E4" s="79"/>
    </row>
    <row r="6" spans="1:13" x14ac:dyDescent="0.35">
      <c r="A6" s="4" t="s">
        <v>376</v>
      </c>
      <c r="B6" s="4"/>
      <c r="D6" s="4">
        <v>2020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  <c r="M6" s="4"/>
    </row>
    <row r="7" spans="1:13" x14ac:dyDescent="0.35">
      <c r="B7" t="s">
        <v>265</v>
      </c>
      <c r="C7" t="s">
        <v>275</v>
      </c>
      <c r="D7" s="7">
        <v>3295</v>
      </c>
      <c r="E7" s="7">
        <v>3503.6730000000002</v>
      </c>
      <c r="F7" s="7">
        <v>2849.0340000000001</v>
      </c>
      <c r="G7" s="7">
        <v>1897.1000000000001</v>
      </c>
      <c r="H7" s="7">
        <v>1045.8</v>
      </c>
      <c r="I7" s="7">
        <v>58.099999999999994</v>
      </c>
    </row>
    <row r="8" spans="1:13" x14ac:dyDescent="0.35">
      <c r="B8" t="s">
        <v>276</v>
      </c>
      <c r="C8" t="s">
        <v>275</v>
      </c>
      <c r="D8" s="7">
        <v>0.4</v>
      </c>
      <c r="E8" s="7">
        <v>0</v>
      </c>
      <c r="F8" s="7">
        <v>0</v>
      </c>
      <c r="G8" s="7">
        <v>0</v>
      </c>
      <c r="H8" s="7">
        <v>0</v>
      </c>
      <c r="I8" s="7">
        <v>0</v>
      </c>
    </row>
    <row r="9" spans="1:13" x14ac:dyDescent="0.35">
      <c r="B9" t="s">
        <v>277</v>
      </c>
      <c r="C9" t="s">
        <v>275</v>
      </c>
      <c r="D9" s="7"/>
      <c r="E9" s="7">
        <v>21.762</v>
      </c>
      <c r="F9" s="7">
        <v>10.384000000000002</v>
      </c>
      <c r="G9" s="7">
        <v>5.0999999999999996</v>
      </c>
      <c r="H9" s="7">
        <v>1.6</v>
      </c>
      <c r="I9" s="7">
        <v>0</v>
      </c>
    </row>
    <row r="10" spans="1:13" x14ac:dyDescent="0.35">
      <c r="B10" t="s">
        <v>278</v>
      </c>
      <c r="C10" t="s">
        <v>275</v>
      </c>
      <c r="D10" s="7">
        <v>174.5</v>
      </c>
      <c r="E10" s="7">
        <v>3.0140000000000011</v>
      </c>
      <c r="F10" s="7">
        <v>29.334000000000017</v>
      </c>
      <c r="G10" s="7">
        <v>64.099999999999994</v>
      </c>
      <c r="H10" s="7">
        <v>78.400000000000006</v>
      </c>
      <c r="I10" s="7">
        <v>88.3</v>
      </c>
    </row>
    <row r="11" spans="1:13" x14ac:dyDescent="0.35">
      <c r="B11" t="s">
        <v>269</v>
      </c>
      <c r="C11" t="s">
        <v>275</v>
      </c>
      <c r="D11" s="7">
        <v>0</v>
      </c>
      <c r="E11" s="7">
        <v>0</v>
      </c>
      <c r="F11" s="7">
        <v>6.2140000000000004</v>
      </c>
      <c r="G11" s="7">
        <v>84.9</v>
      </c>
      <c r="H11" s="7">
        <v>173.2</v>
      </c>
      <c r="I11" s="7">
        <v>347.8</v>
      </c>
    </row>
    <row r="12" spans="1:13" x14ac:dyDescent="0.35">
      <c r="B12" t="s">
        <v>270</v>
      </c>
      <c r="C12" t="s">
        <v>275</v>
      </c>
      <c r="D12" s="7">
        <v>24.4</v>
      </c>
      <c r="E12" s="7">
        <v>155.11200000000002</v>
      </c>
      <c r="F12" s="7">
        <v>756.91000000000008</v>
      </c>
      <c r="G12" s="7">
        <v>1689.7</v>
      </c>
      <c r="H12" s="7">
        <v>2555.8000000000002</v>
      </c>
      <c r="I12" s="7">
        <v>3468.8999999999996</v>
      </c>
    </row>
    <row r="13" spans="1:13" x14ac:dyDescent="0.35">
      <c r="B13" t="s">
        <v>80</v>
      </c>
      <c r="C13" t="s">
        <v>275</v>
      </c>
      <c r="D13" s="7">
        <f>SUM(D7:D12)</f>
        <v>3494.3</v>
      </c>
      <c r="E13" s="7">
        <f t="shared" ref="E13:I13" si="0">SUM(E7:E12)</f>
        <v>3683.5610000000006</v>
      </c>
      <c r="F13" s="7">
        <f t="shared" si="0"/>
        <v>3651.8760000000002</v>
      </c>
      <c r="G13" s="7">
        <f t="shared" si="0"/>
        <v>3740.8999999999996</v>
      </c>
      <c r="H13" s="7">
        <f t="shared" si="0"/>
        <v>3854.8</v>
      </c>
      <c r="I13" s="7">
        <f t="shared" si="0"/>
        <v>3963.0999999999995</v>
      </c>
    </row>
    <row r="15" spans="1:13" x14ac:dyDescent="0.35">
      <c r="A15" s="6" t="s">
        <v>108</v>
      </c>
      <c r="B15" s="29"/>
      <c r="D15" s="4">
        <v>2019</v>
      </c>
      <c r="E15" s="4">
        <v>2025</v>
      </c>
      <c r="F15" s="4">
        <v>2030</v>
      </c>
      <c r="G15" s="4">
        <v>2035</v>
      </c>
      <c r="H15" s="4">
        <v>2040</v>
      </c>
      <c r="I15" s="4">
        <v>2045</v>
      </c>
      <c r="J15" s="4">
        <v>2050</v>
      </c>
    </row>
    <row r="16" spans="1:13" x14ac:dyDescent="0.35">
      <c r="B16" t="s">
        <v>265</v>
      </c>
      <c r="C16" t="s">
        <v>275</v>
      </c>
      <c r="D16" s="7">
        <v>3289.15744045471</v>
      </c>
      <c r="E16" s="7"/>
      <c r="F16" s="7">
        <v>2469.7734652210929</v>
      </c>
      <c r="G16" s="7"/>
      <c r="H16" s="7"/>
      <c r="I16" s="7">
        <v>439.69307232862002</v>
      </c>
    </row>
    <row r="17" spans="1:12" x14ac:dyDescent="0.35">
      <c r="B17" t="s">
        <v>276</v>
      </c>
      <c r="C17" t="s">
        <v>275</v>
      </c>
      <c r="D17" s="7">
        <v>0</v>
      </c>
      <c r="E17" s="7"/>
      <c r="F17" s="7">
        <v>0</v>
      </c>
      <c r="G17" s="7"/>
      <c r="H17" s="7"/>
      <c r="I17" s="7">
        <v>0</v>
      </c>
    </row>
    <row r="18" spans="1:12" x14ac:dyDescent="0.35">
      <c r="B18" t="s">
        <v>277</v>
      </c>
      <c r="C18" t="s">
        <v>275</v>
      </c>
      <c r="D18" s="7"/>
      <c r="E18" s="7"/>
      <c r="F18" s="7"/>
      <c r="G18" s="7"/>
      <c r="H18" s="7"/>
      <c r="I18" s="7"/>
      <c r="L18" t="s">
        <v>279</v>
      </c>
    </row>
    <row r="19" spans="1:12" x14ac:dyDescent="0.35">
      <c r="B19" t="s">
        <v>278</v>
      </c>
      <c r="C19" t="s">
        <v>275</v>
      </c>
      <c r="D19" s="7">
        <v>164.92161515065257</v>
      </c>
      <c r="E19" s="7"/>
      <c r="F19" s="7">
        <v>144.19130777077908</v>
      </c>
      <c r="G19" s="7"/>
      <c r="H19" s="7"/>
      <c r="I19" s="7">
        <v>28.947665495483939</v>
      </c>
    </row>
    <row r="20" spans="1:12" x14ac:dyDescent="0.35">
      <c r="B20" t="s">
        <v>269</v>
      </c>
      <c r="C20" t="s">
        <v>275</v>
      </c>
      <c r="D20" s="7">
        <v>25.148257963326824</v>
      </c>
      <c r="E20" s="7"/>
      <c r="F20" s="7">
        <v>113.93072684523155</v>
      </c>
      <c r="G20" s="7"/>
      <c r="H20" s="7"/>
      <c r="I20" s="7">
        <v>250.71211204829737</v>
      </c>
    </row>
    <row r="21" spans="1:12" x14ac:dyDescent="0.35">
      <c r="B21" t="s">
        <v>270</v>
      </c>
      <c r="C21" t="s">
        <v>275</v>
      </c>
      <c r="D21" s="7">
        <v>13.914686431312408</v>
      </c>
      <c r="E21" s="7"/>
      <c r="F21" s="7">
        <v>1363.5392913278536</v>
      </c>
      <c r="G21" s="7"/>
      <c r="H21" s="7"/>
      <c r="I21" s="7">
        <v>3488.1407295511008</v>
      </c>
    </row>
    <row r="22" spans="1:12" x14ac:dyDescent="0.35">
      <c r="B22" t="s">
        <v>80</v>
      </c>
      <c r="C22" t="s">
        <v>275</v>
      </c>
      <c r="D22" s="7">
        <f>+SUM(D16:D21)</f>
        <v>3493.1420000000016</v>
      </c>
      <c r="E22" s="7"/>
      <c r="F22" s="7">
        <f>+SUM(F16:F21)</f>
        <v>4091.4347911649575</v>
      </c>
      <c r="G22" s="7"/>
      <c r="H22" s="7"/>
      <c r="I22" s="7">
        <f>+SUM(I16:I21)</f>
        <v>4207.4935794235025</v>
      </c>
    </row>
    <row r="24" spans="1:12" x14ac:dyDescent="0.35">
      <c r="A24" s="8" t="s">
        <v>141</v>
      </c>
      <c r="B24" s="30"/>
      <c r="D24" s="4">
        <v>2019</v>
      </c>
      <c r="E24" s="4">
        <v>2025</v>
      </c>
      <c r="F24" s="4">
        <v>2030</v>
      </c>
      <c r="G24" s="4">
        <v>2035</v>
      </c>
      <c r="H24" s="4">
        <v>2040</v>
      </c>
      <c r="I24" s="4">
        <v>2045</v>
      </c>
      <c r="J24" s="4">
        <v>2050</v>
      </c>
    </row>
    <row r="25" spans="1:12" x14ac:dyDescent="0.35">
      <c r="B25" t="s">
        <v>265</v>
      </c>
      <c r="C25" t="s">
        <v>275</v>
      </c>
      <c r="D25" s="7">
        <v>2379.6999999999998</v>
      </c>
      <c r="F25" s="7">
        <v>1902.1999999999998</v>
      </c>
      <c r="G25" s="7">
        <v>1087.0999999999999</v>
      </c>
      <c r="H25" s="7">
        <v>528.5</v>
      </c>
      <c r="I25" s="7">
        <v>220.29999999999998</v>
      </c>
    </row>
    <row r="26" spans="1:12" x14ac:dyDescent="0.35">
      <c r="B26" t="s">
        <v>276</v>
      </c>
      <c r="C26" t="s">
        <v>275</v>
      </c>
      <c r="D26" s="7">
        <v>0</v>
      </c>
      <c r="F26" s="7">
        <v>187.20000000000002</v>
      </c>
      <c r="G26" s="7">
        <v>313.2</v>
      </c>
      <c r="H26" s="7">
        <v>323.10000000000002</v>
      </c>
      <c r="I26" s="7">
        <v>204.1</v>
      </c>
      <c r="L26" t="s">
        <v>260</v>
      </c>
    </row>
    <row r="27" spans="1:12" x14ac:dyDescent="0.35">
      <c r="B27" t="s">
        <v>277</v>
      </c>
      <c r="C27" t="s">
        <v>275</v>
      </c>
      <c r="D27" s="7">
        <v>0</v>
      </c>
      <c r="F27" s="7">
        <v>0</v>
      </c>
      <c r="G27" s="7">
        <v>0</v>
      </c>
      <c r="H27" s="7">
        <v>0</v>
      </c>
      <c r="I27" s="7">
        <v>0</v>
      </c>
    </row>
    <row r="28" spans="1:12" x14ac:dyDescent="0.35">
      <c r="B28" t="s">
        <v>278</v>
      </c>
      <c r="C28" t="s">
        <v>275</v>
      </c>
      <c r="D28" s="7">
        <v>116.5</v>
      </c>
      <c r="F28" s="7">
        <v>219.20000000000002</v>
      </c>
      <c r="G28" s="7">
        <v>241.9</v>
      </c>
      <c r="H28" s="7">
        <v>156.20000000000002</v>
      </c>
      <c r="I28" s="7">
        <v>66.199999999999989</v>
      </c>
    </row>
    <row r="29" spans="1:12" x14ac:dyDescent="0.35">
      <c r="B29" t="s">
        <v>269</v>
      </c>
      <c r="C29" t="s">
        <v>275</v>
      </c>
      <c r="D29" s="7">
        <v>0</v>
      </c>
      <c r="F29" s="7">
        <v>67.2</v>
      </c>
      <c r="G29" s="7">
        <v>234.59999999999997</v>
      </c>
      <c r="H29" s="7">
        <v>450</v>
      </c>
      <c r="I29" s="7">
        <v>737.90000000000009</v>
      </c>
    </row>
    <row r="30" spans="1:12" x14ac:dyDescent="0.35">
      <c r="B30" t="s">
        <v>270</v>
      </c>
      <c r="C30" t="s">
        <v>275</v>
      </c>
      <c r="D30" s="7">
        <v>11.4</v>
      </c>
      <c r="F30" s="7">
        <v>1095.8999999999999</v>
      </c>
      <c r="G30" s="7">
        <v>1705.5</v>
      </c>
      <c r="H30" s="7">
        <v>2220.9</v>
      </c>
      <c r="I30" s="7">
        <v>2604</v>
      </c>
    </row>
    <row r="31" spans="1:12" x14ac:dyDescent="0.35">
      <c r="B31" t="s">
        <v>80</v>
      </c>
      <c r="C31" t="s">
        <v>275</v>
      </c>
      <c r="D31" s="7">
        <f>SUM(D25:D30)</f>
        <v>2507.6</v>
      </c>
      <c r="F31" s="7">
        <v>3471.6999999999989</v>
      </c>
      <c r="G31" s="7">
        <v>3582.3</v>
      </c>
      <c r="H31" s="7">
        <v>3678.7000000000003</v>
      </c>
      <c r="I31" s="7">
        <v>3832.5</v>
      </c>
    </row>
    <row r="33" spans="1:12" x14ac:dyDescent="0.35">
      <c r="A33" s="4" t="s">
        <v>51</v>
      </c>
      <c r="B33" s="30"/>
      <c r="D33" s="4">
        <v>2019</v>
      </c>
      <c r="E33" s="4">
        <v>2025</v>
      </c>
      <c r="F33" s="4">
        <v>2030</v>
      </c>
      <c r="G33" s="4">
        <v>2035</v>
      </c>
      <c r="H33" s="4">
        <v>2040</v>
      </c>
      <c r="I33" s="4">
        <v>2045</v>
      </c>
      <c r="J33" s="4">
        <v>2050</v>
      </c>
    </row>
    <row r="34" spans="1:12" x14ac:dyDescent="0.35">
      <c r="B34" t="s">
        <v>265</v>
      </c>
      <c r="C34" t="s">
        <v>275</v>
      </c>
      <c r="D34" s="46"/>
      <c r="E34" s="46"/>
      <c r="F34" s="7">
        <v>3521.3978886604309</v>
      </c>
      <c r="G34" s="7"/>
      <c r="H34" s="7">
        <v>484.97900366783142</v>
      </c>
      <c r="I34" s="7"/>
      <c r="J34" s="7">
        <v>19.824000541120768</v>
      </c>
    </row>
    <row r="35" spans="1:12" x14ac:dyDescent="0.35">
      <c r="B35" t="s">
        <v>277</v>
      </c>
      <c r="C35" t="s">
        <v>275</v>
      </c>
      <c r="D35" s="46"/>
      <c r="E35" s="46"/>
      <c r="F35" s="7">
        <v>0</v>
      </c>
      <c r="G35" s="7"/>
      <c r="H35" s="7">
        <v>8.2700001075863838</v>
      </c>
      <c r="I35" s="7"/>
      <c r="J35" s="7">
        <v>22.761000320315361</v>
      </c>
    </row>
    <row r="36" spans="1:12" x14ac:dyDescent="0.35">
      <c r="B36" t="s">
        <v>278</v>
      </c>
      <c r="C36" t="s">
        <v>275</v>
      </c>
      <c r="D36" s="46"/>
      <c r="E36" s="46"/>
      <c r="F36" s="7">
        <v>0</v>
      </c>
      <c r="G36" s="7"/>
      <c r="H36" s="7">
        <v>0</v>
      </c>
      <c r="I36" s="7"/>
      <c r="J36" s="7">
        <v>0</v>
      </c>
    </row>
    <row r="37" spans="1:12" x14ac:dyDescent="0.35">
      <c r="B37" t="s">
        <v>269</v>
      </c>
      <c r="C37" t="s">
        <v>275</v>
      </c>
      <c r="D37" s="46"/>
      <c r="E37" s="46"/>
      <c r="F37" s="7">
        <v>0</v>
      </c>
      <c r="G37" s="7"/>
      <c r="H37" s="7">
        <v>0</v>
      </c>
      <c r="I37" s="7"/>
      <c r="J37" s="7">
        <v>0</v>
      </c>
    </row>
    <row r="38" spans="1:12" x14ac:dyDescent="0.35">
      <c r="B38" t="s">
        <v>270</v>
      </c>
      <c r="C38" t="s">
        <v>275</v>
      </c>
      <c r="D38" s="46"/>
      <c r="E38" s="46"/>
      <c r="F38" s="7">
        <v>533.51498045958579</v>
      </c>
      <c r="G38" s="7"/>
      <c r="H38" s="7">
        <v>3856.7531108856201</v>
      </c>
      <c r="I38" s="7"/>
      <c r="J38" s="7">
        <v>4582.7182084321976</v>
      </c>
    </row>
    <row r="39" spans="1:12" x14ac:dyDescent="0.35">
      <c r="B39" t="s">
        <v>80</v>
      </c>
      <c r="C39" t="s">
        <v>275</v>
      </c>
      <c r="D39" s="46"/>
      <c r="E39" s="46"/>
      <c r="F39" s="7">
        <v>4054.9128691200167</v>
      </c>
      <c r="G39" s="7"/>
      <c r="H39" s="7">
        <v>4350.0021146610379</v>
      </c>
      <c r="I39" s="7"/>
      <c r="J39" s="7">
        <v>4625.3032092936337</v>
      </c>
    </row>
    <row r="41" spans="1:12" x14ac:dyDescent="0.35">
      <c r="A41" s="4" t="s">
        <v>57</v>
      </c>
      <c r="B41" s="4"/>
      <c r="D41" s="4">
        <v>2015</v>
      </c>
      <c r="E41" s="4">
        <v>2025</v>
      </c>
      <c r="F41" s="4">
        <v>2030</v>
      </c>
      <c r="G41" s="4">
        <v>2035</v>
      </c>
      <c r="H41" s="4">
        <v>2040</v>
      </c>
      <c r="I41" s="4">
        <v>2045</v>
      </c>
      <c r="J41" s="4">
        <v>2050</v>
      </c>
    </row>
    <row r="42" spans="1:12" x14ac:dyDescent="0.35">
      <c r="B42" t="s">
        <v>265</v>
      </c>
      <c r="C42" t="s">
        <v>275</v>
      </c>
      <c r="D42" s="7"/>
      <c r="E42" s="7"/>
      <c r="F42" s="7"/>
      <c r="G42" s="7"/>
      <c r="H42" s="7"/>
      <c r="I42" s="7"/>
      <c r="L42" t="s">
        <v>220</v>
      </c>
    </row>
    <row r="43" spans="1:12" x14ac:dyDescent="0.35">
      <c r="B43" t="s">
        <v>277</v>
      </c>
      <c r="C43" t="s">
        <v>275</v>
      </c>
      <c r="D43" s="7"/>
      <c r="E43" s="7"/>
      <c r="F43" s="7"/>
      <c r="G43" s="7"/>
      <c r="H43" s="7"/>
      <c r="I43" s="7"/>
    </row>
    <row r="44" spans="1:12" x14ac:dyDescent="0.35">
      <c r="B44" t="s">
        <v>278</v>
      </c>
      <c r="C44" t="s">
        <v>275</v>
      </c>
      <c r="D44" s="7"/>
      <c r="E44" s="7"/>
      <c r="F44" s="7"/>
      <c r="G44" s="7"/>
      <c r="H44" s="7"/>
      <c r="I44" s="7"/>
    </row>
    <row r="45" spans="1:12" x14ac:dyDescent="0.35">
      <c r="B45" t="s">
        <v>269</v>
      </c>
      <c r="C45" t="s">
        <v>275</v>
      </c>
      <c r="D45" s="7"/>
      <c r="E45" s="7"/>
      <c r="F45" s="7"/>
      <c r="G45" s="7"/>
      <c r="H45" s="7"/>
      <c r="I45" s="7"/>
    </row>
    <row r="46" spans="1:12" x14ac:dyDescent="0.35">
      <c r="B46" t="s">
        <v>270</v>
      </c>
      <c r="C46" t="s">
        <v>275</v>
      </c>
      <c r="D46" s="7"/>
      <c r="E46" s="7"/>
      <c r="F46" s="7"/>
      <c r="G46" s="7"/>
      <c r="H46" s="7"/>
      <c r="I46" s="7"/>
    </row>
    <row r="47" spans="1:12" x14ac:dyDescent="0.35">
      <c r="B47" t="s">
        <v>80</v>
      </c>
      <c r="C47" t="s">
        <v>275</v>
      </c>
      <c r="D47" s="7"/>
      <c r="E47" s="7"/>
      <c r="F47" s="7"/>
      <c r="G47" s="7"/>
      <c r="H47" s="7"/>
      <c r="I47" s="7"/>
    </row>
    <row r="49" spans="1:12" x14ac:dyDescent="0.35">
      <c r="A49" s="4" t="s">
        <v>22</v>
      </c>
      <c r="B49" s="4"/>
      <c r="D49" s="4">
        <v>2015</v>
      </c>
      <c r="E49" s="4">
        <v>2025</v>
      </c>
      <c r="F49" s="4">
        <v>2030</v>
      </c>
      <c r="G49" s="4">
        <v>2035</v>
      </c>
      <c r="H49" s="4">
        <v>2040</v>
      </c>
      <c r="I49" s="4">
        <v>2045</v>
      </c>
      <c r="J49" s="4">
        <v>2050</v>
      </c>
    </row>
    <row r="50" spans="1:12" x14ac:dyDescent="0.35">
      <c r="B50" t="s">
        <v>265</v>
      </c>
      <c r="C50" t="s">
        <v>275</v>
      </c>
      <c r="D50" s="7">
        <v>4340</v>
      </c>
      <c r="E50" s="7">
        <v>4590</v>
      </c>
      <c r="F50" s="7">
        <v>4330</v>
      </c>
      <c r="G50" s="7">
        <v>3950</v>
      </c>
      <c r="H50" s="7">
        <v>3460</v>
      </c>
      <c r="I50" s="7">
        <v>3350</v>
      </c>
      <c r="L50" t="s">
        <v>273</v>
      </c>
    </row>
    <row r="51" spans="1:12" x14ac:dyDescent="0.35">
      <c r="B51" t="s">
        <v>277</v>
      </c>
      <c r="C51" t="s">
        <v>275</v>
      </c>
      <c r="D51" s="7"/>
      <c r="E51" s="7"/>
      <c r="F51" s="7"/>
      <c r="G51" s="7"/>
      <c r="H51" s="7"/>
      <c r="I51" s="7"/>
      <c r="L51" t="s">
        <v>95</v>
      </c>
    </row>
    <row r="52" spans="1:12" x14ac:dyDescent="0.35">
      <c r="B52" t="s">
        <v>278</v>
      </c>
      <c r="C52" t="s">
        <v>275</v>
      </c>
      <c r="D52" s="7"/>
      <c r="E52" s="7"/>
      <c r="F52" s="7"/>
      <c r="G52" s="7"/>
      <c r="H52" s="7"/>
      <c r="I52" s="7"/>
      <c r="L52" t="s">
        <v>95</v>
      </c>
    </row>
    <row r="53" spans="1:12" x14ac:dyDescent="0.35">
      <c r="B53" t="s">
        <v>269</v>
      </c>
      <c r="C53" t="s">
        <v>275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</row>
    <row r="54" spans="1:12" x14ac:dyDescent="0.35">
      <c r="B54" t="s">
        <v>270</v>
      </c>
      <c r="C54" t="s">
        <v>275</v>
      </c>
      <c r="D54" s="7">
        <v>0</v>
      </c>
      <c r="E54" s="7">
        <v>110</v>
      </c>
      <c r="F54" s="7">
        <v>570</v>
      </c>
      <c r="G54" s="7">
        <v>1320</v>
      </c>
      <c r="H54" s="7">
        <v>1940</v>
      </c>
      <c r="I54" s="7">
        <v>2230</v>
      </c>
    </row>
    <row r="55" spans="1:12" x14ac:dyDescent="0.35">
      <c r="B55" t="s">
        <v>80</v>
      </c>
      <c r="C55" t="s">
        <v>275</v>
      </c>
      <c r="D55" s="7">
        <v>4340</v>
      </c>
      <c r="E55" s="7">
        <v>4700</v>
      </c>
      <c r="F55" s="7">
        <v>4900</v>
      </c>
      <c r="G55" s="7">
        <v>5270</v>
      </c>
      <c r="H55" s="7">
        <v>5400</v>
      </c>
      <c r="I55" s="7">
        <v>5580</v>
      </c>
    </row>
    <row r="57" spans="1:12" x14ac:dyDescent="0.35">
      <c r="A57" s="80" t="s">
        <v>230</v>
      </c>
      <c r="B57" s="4"/>
      <c r="D57" s="4">
        <v>2015</v>
      </c>
      <c r="E57" s="4">
        <v>2025</v>
      </c>
      <c r="F57" s="4">
        <v>2030</v>
      </c>
      <c r="G57" s="4">
        <v>2035</v>
      </c>
      <c r="H57" s="4">
        <v>2040</v>
      </c>
      <c r="I57" s="4">
        <v>2045</v>
      </c>
      <c r="J57" s="4">
        <v>2050</v>
      </c>
    </row>
    <row r="58" spans="1:12" x14ac:dyDescent="0.35">
      <c r="B58" t="s">
        <v>265</v>
      </c>
      <c r="C58" t="s">
        <v>275</v>
      </c>
      <c r="D58" s="46"/>
      <c r="E58" s="7">
        <v>4067.32027487508</v>
      </c>
      <c r="F58" s="7">
        <v>4126.59699455392</v>
      </c>
      <c r="G58" s="7">
        <v>3613.8165785143201</v>
      </c>
      <c r="H58" s="7">
        <v>2605.3106062096299</v>
      </c>
      <c r="I58" s="7">
        <v>1399.35238221844</v>
      </c>
      <c r="L58" t="s">
        <v>273</v>
      </c>
    </row>
    <row r="59" spans="1:12" x14ac:dyDescent="0.35">
      <c r="B59" t="s">
        <v>277</v>
      </c>
      <c r="C59" t="s">
        <v>275</v>
      </c>
      <c r="D59" s="46"/>
      <c r="E59" s="7"/>
      <c r="F59" s="7"/>
      <c r="G59" s="7"/>
      <c r="H59" s="7"/>
      <c r="I59" s="7"/>
      <c r="L59" t="s">
        <v>95</v>
      </c>
    </row>
    <row r="60" spans="1:12" x14ac:dyDescent="0.35">
      <c r="B60" t="s">
        <v>278</v>
      </c>
      <c r="C60" t="s">
        <v>275</v>
      </c>
      <c r="D60" s="46"/>
      <c r="E60" s="7"/>
      <c r="F60" s="7"/>
      <c r="G60" s="7"/>
      <c r="H60" s="7"/>
      <c r="I60" s="7"/>
      <c r="L60" t="s">
        <v>95</v>
      </c>
    </row>
    <row r="61" spans="1:12" x14ac:dyDescent="0.35">
      <c r="B61" t="s">
        <v>269</v>
      </c>
      <c r="C61" t="s">
        <v>275</v>
      </c>
      <c r="D61" s="46"/>
      <c r="E61" s="7">
        <v>1.2294816681775801E-2</v>
      </c>
      <c r="F61" s="7">
        <v>104.133475195549</v>
      </c>
      <c r="G61" s="7">
        <v>456.52661759793301</v>
      </c>
      <c r="H61" s="7">
        <v>1001.4093789160301</v>
      </c>
      <c r="I61" s="7">
        <v>1490.4428981599999</v>
      </c>
    </row>
    <row r="62" spans="1:12" x14ac:dyDescent="0.35">
      <c r="B62" t="s">
        <v>270</v>
      </c>
      <c r="C62" t="s">
        <v>275</v>
      </c>
      <c r="D62" s="46"/>
      <c r="E62" s="7">
        <v>22.433997474904</v>
      </c>
      <c r="F62" s="7">
        <v>129.20715978385999</v>
      </c>
      <c r="G62" s="7">
        <v>559.76549578774802</v>
      </c>
      <c r="H62" s="7">
        <v>1293.5597691410101</v>
      </c>
      <c r="I62" s="7">
        <v>2277.7427886548999</v>
      </c>
    </row>
    <row r="63" spans="1:12" x14ac:dyDescent="0.35">
      <c r="B63" t="s">
        <v>80</v>
      </c>
      <c r="C63" t="s">
        <v>275</v>
      </c>
      <c r="D63" s="46"/>
      <c r="E63" s="7">
        <v>4089.76656716667</v>
      </c>
      <c r="F63" s="7">
        <v>4359.9376295333304</v>
      </c>
      <c r="G63" s="7">
        <v>4630.1086918999999</v>
      </c>
      <c r="H63" s="7">
        <v>4900.2797542666704</v>
      </c>
      <c r="I63" s="7">
        <v>5167.5380690333304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B63DB6-148D-476E-8FE0-36BD4ABBEA0F}">
  <sheetPr>
    <tabColor theme="9" tint="0.79998168889431442"/>
  </sheetPr>
  <dimension ref="A1:AF39"/>
  <sheetViews>
    <sheetView zoomScale="70" zoomScaleNormal="70" workbookViewId="0">
      <selection activeCell="L21" sqref="L21"/>
    </sheetView>
  </sheetViews>
  <sheetFormatPr baseColWidth="10" defaultRowHeight="14.5" x14ac:dyDescent="0.35"/>
  <cols>
    <col min="1" max="1" width="35.1796875" customWidth="1"/>
    <col min="2" max="2" width="25.453125" customWidth="1"/>
    <col min="3" max="3" width="10.54296875" customWidth="1"/>
    <col min="12" max="12" width="20.1796875" customWidth="1"/>
    <col min="13" max="13" width="23" customWidth="1"/>
    <col min="14" max="14" width="11.1796875" customWidth="1"/>
    <col min="21" max="21" width="14.81640625" customWidth="1"/>
    <col min="24" max="24" width="16.26953125" customWidth="1"/>
    <col min="25" max="25" width="22.81640625" bestFit="1" customWidth="1"/>
  </cols>
  <sheetData>
    <row r="1" spans="1:32" s="84" customFormat="1" ht="21" x14ac:dyDescent="0.5">
      <c r="A1" s="83" t="s">
        <v>44</v>
      </c>
    </row>
    <row r="4" spans="1:32" s="84" customFormat="1" ht="18.5" x14ac:dyDescent="0.45">
      <c r="A4" s="85" t="s">
        <v>280</v>
      </c>
      <c r="B4" s="85"/>
      <c r="C4" s="85"/>
      <c r="D4" s="85"/>
      <c r="E4" s="85"/>
    </row>
    <row r="5" spans="1:32" x14ac:dyDescent="0.35">
      <c r="A5" s="4"/>
      <c r="B5" s="4"/>
      <c r="C5" s="4"/>
      <c r="N5" s="4"/>
      <c r="O5" s="4"/>
      <c r="P5" s="4"/>
      <c r="Q5" s="4"/>
      <c r="R5" s="4"/>
      <c r="S5" s="4"/>
      <c r="T5" s="4"/>
      <c r="X5" s="127"/>
      <c r="Y5" s="127"/>
      <c r="Z5" s="4"/>
      <c r="AA5" s="4"/>
      <c r="AB5" s="4"/>
      <c r="AC5" s="4"/>
      <c r="AD5" s="4"/>
      <c r="AE5" s="4"/>
      <c r="AF5" s="4"/>
    </row>
    <row r="6" spans="1:32" x14ac:dyDescent="0.35">
      <c r="A6" s="4" t="s">
        <v>376</v>
      </c>
      <c r="B6" s="4"/>
      <c r="D6" s="4">
        <v>2015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127" t="s">
        <v>2</v>
      </c>
      <c r="M6" s="127"/>
      <c r="O6" s="4"/>
      <c r="P6" s="4"/>
      <c r="Q6" s="4"/>
      <c r="R6" s="4"/>
      <c r="S6" s="4"/>
      <c r="T6" s="4"/>
      <c r="X6" s="128"/>
      <c r="Y6" s="128"/>
      <c r="AA6" s="4"/>
      <c r="AB6" s="4"/>
      <c r="AC6" s="4"/>
      <c r="AD6" s="4"/>
      <c r="AE6" s="4"/>
      <c r="AF6" s="4"/>
    </row>
    <row r="7" spans="1:32" x14ac:dyDescent="0.35">
      <c r="B7" t="s">
        <v>281</v>
      </c>
      <c r="C7" t="s">
        <v>282</v>
      </c>
      <c r="D7" s="7">
        <v>4.2846390000000003</v>
      </c>
      <c r="E7" s="7">
        <v>3.9182134254127043</v>
      </c>
      <c r="F7" s="7">
        <v>3.8247528508254089</v>
      </c>
      <c r="G7" s="7">
        <v>3.53</v>
      </c>
      <c r="H7" s="7">
        <v>3.2519999999999998</v>
      </c>
      <c r="I7" s="7">
        <v>2.9787401598325913</v>
      </c>
      <c r="O7" s="46"/>
      <c r="P7" s="46"/>
      <c r="Q7" s="46"/>
      <c r="R7" s="46"/>
      <c r="S7" s="46"/>
      <c r="T7" s="46"/>
      <c r="AA7" s="46"/>
      <c r="AB7" s="46"/>
      <c r="AC7" s="46"/>
      <c r="AD7" s="46"/>
      <c r="AE7" s="46"/>
      <c r="AF7" s="46"/>
    </row>
    <row r="8" spans="1:32" x14ac:dyDescent="0.35">
      <c r="B8" t="s">
        <v>283</v>
      </c>
      <c r="C8" t="s">
        <v>282</v>
      </c>
      <c r="D8" s="7">
        <v>8.350817000000001</v>
      </c>
      <c r="E8" s="7">
        <v>7.4501506410395484</v>
      </c>
      <c r="F8" s="7">
        <v>7.272443282079097</v>
      </c>
      <c r="G8" s="7">
        <v>6.9530000000000003</v>
      </c>
      <c r="H8" s="7">
        <v>6.3129999999999997</v>
      </c>
      <c r="I8" s="7">
        <v>5.6935574103748854</v>
      </c>
      <c r="O8" s="46"/>
      <c r="P8" s="46"/>
      <c r="Q8" s="46"/>
      <c r="R8" s="46"/>
      <c r="S8" s="46"/>
      <c r="T8" s="46"/>
      <c r="AA8" s="46"/>
      <c r="AB8" s="46"/>
      <c r="AC8" s="46"/>
      <c r="AD8" s="46"/>
      <c r="AE8" s="46"/>
      <c r="AF8" s="46"/>
    </row>
    <row r="9" spans="1:32" x14ac:dyDescent="0.35">
      <c r="B9" t="s">
        <v>284</v>
      </c>
      <c r="C9" t="s">
        <v>282</v>
      </c>
      <c r="D9" s="7">
        <v>22.978535657199998</v>
      </c>
      <c r="E9" s="7">
        <v>21.448145585106925</v>
      </c>
      <c r="F9" s="7">
        <v>21.159518394213851</v>
      </c>
      <c r="G9" s="7">
        <v>20.317</v>
      </c>
      <c r="H9" s="7">
        <v>18.498000000000001</v>
      </c>
      <c r="I9" s="7">
        <v>16.738366106893736</v>
      </c>
      <c r="O9" s="46"/>
      <c r="P9" s="46"/>
      <c r="Q9" s="46"/>
      <c r="R9" s="46"/>
      <c r="S9" s="46"/>
      <c r="T9" s="46"/>
      <c r="AA9" s="46"/>
      <c r="AB9" s="46"/>
      <c r="AC9" s="46"/>
      <c r="AD9" s="46"/>
      <c r="AE9" s="46"/>
      <c r="AF9" s="46"/>
    </row>
    <row r="10" spans="1:32" x14ac:dyDescent="0.35">
      <c r="B10" t="s">
        <v>285</v>
      </c>
      <c r="C10" t="s">
        <v>282</v>
      </c>
      <c r="D10" s="7">
        <v>174.82699000000002</v>
      </c>
      <c r="E10" s="7">
        <v>184.52639474466528</v>
      </c>
      <c r="F10" s="7">
        <v>192.3552552893305</v>
      </c>
      <c r="G10" s="7">
        <v>179.13800000000001</v>
      </c>
      <c r="H10" s="7">
        <v>169.35599999999999</v>
      </c>
      <c r="I10" s="7">
        <v>169.35571043351493</v>
      </c>
      <c r="O10" s="46"/>
      <c r="P10" s="46"/>
      <c r="Q10" s="46"/>
      <c r="R10" s="46"/>
      <c r="S10" s="46"/>
      <c r="T10" s="46"/>
      <c r="AA10" s="46"/>
      <c r="AB10" s="46"/>
      <c r="AC10" s="46"/>
      <c r="AD10" s="46"/>
      <c r="AE10" s="46"/>
      <c r="AF10" s="46"/>
    </row>
    <row r="11" spans="1:32" x14ac:dyDescent="0.35">
      <c r="B11" t="s">
        <v>286</v>
      </c>
      <c r="C11" t="s">
        <v>282</v>
      </c>
      <c r="D11" s="7">
        <f>SUM(D7:D10)</f>
        <v>210.44098165720004</v>
      </c>
      <c r="E11" s="7">
        <f t="shared" ref="E11:I11" si="0">SUM(E7:E10)</f>
        <v>217.34290439622447</v>
      </c>
      <c r="F11" s="7">
        <f t="shared" si="0"/>
        <v>224.61196981644886</v>
      </c>
      <c r="G11" s="7">
        <f t="shared" si="0"/>
        <v>209.93800000000002</v>
      </c>
      <c r="H11" s="7">
        <f t="shared" si="0"/>
        <v>197.41899999999998</v>
      </c>
      <c r="I11" s="7">
        <f t="shared" si="0"/>
        <v>194.76637411061614</v>
      </c>
      <c r="O11" s="46"/>
      <c r="P11" s="46"/>
      <c r="Q11" s="46"/>
      <c r="R11" s="46"/>
      <c r="S11" s="46"/>
      <c r="T11" s="46"/>
      <c r="AA11" s="46"/>
      <c r="AB11" s="46"/>
      <c r="AC11" s="46"/>
      <c r="AD11" s="46"/>
      <c r="AE11" s="46"/>
      <c r="AF11" s="46"/>
    </row>
    <row r="13" spans="1:32" x14ac:dyDescent="0.35">
      <c r="A13" s="6" t="s">
        <v>108</v>
      </c>
      <c r="B13" s="29"/>
      <c r="D13" s="4">
        <v>2019</v>
      </c>
      <c r="E13" s="4">
        <v>2025</v>
      </c>
      <c r="F13" s="4">
        <v>2030</v>
      </c>
      <c r="G13" s="4">
        <v>2035</v>
      </c>
      <c r="H13" s="4">
        <v>2040</v>
      </c>
      <c r="I13" s="4">
        <v>2045</v>
      </c>
      <c r="J13" s="4">
        <v>2050</v>
      </c>
    </row>
    <row r="14" spans="1:32" x14ac:dyDescent="0.35">
      <c r="B14" t="s">
        <v>281</v>
      </c>
      <c r="C14" t="s">
        <v>282</v>
      </c>
      <c r="D14" s="46"/>
      <c r="E14" s="46"/>
      <c r="F14" s="46"/>
      <c r="G14" s="46"/>
      <c r="H14" s="46"/>
      <c r="I14" s="46"/>
    </row>
    <row r="15" spans="1:32" x14ac:dyDescent="0.35">
      <c r="B15" t="s">
        <v>283</v>
      </c>
      <c r="C15" t="s">
        <v>282</v>
      </c>
      <c r="D15" s="46"/>
      <c r="E15" s="46"/>
      <c r="F15" s="46"/>
      <c r="G15" s="46"/>
      <c r="H15" s="46"/>
      <c r="I15" s="46"/>
    </row>
    <row r="16" spans="1:32" x14ac:dyDescent="0.35">
      <c r="B16" t="s">
        <v>284</v>
      </c>
      <c r="C16" t="s">
        <v>282</v>
      </c>
      <c r="D16" s="46"/>
      <c r="E16" s="46"/>
      <c r="F16" s="46"/>
      <c r="G16" s="46"/>
      <c r="H16" s="46"/>
      <c r="I16" s="46"/>
    </row>
    <row r="17" spans="1:12" x14ac:dyDescent="0.35">
      <c r="B17" t="s">
        <v>285</v>
      </c>
      <c r="C17" t="s">
        <v>282</v>
      </c>
      <c r="D17" s="46"/>
      <c r="E17" s="46"/>
      <c r="F17" s="46"/>
      <c r="G17" s="46"/>
      <c r="H17" s="46"/>
      <c r="I17" s="46"/>
    </row>
    <row r="18" spans="1:12" x14ac:dyDescent="0.35">
      <c r="B18" t="s">
        <v>286</v>
      </c>
      <c r="C18" t="s">
        <v>282</v>
      </c>
      <c r="D18" s="46"/>
      <c r="E18" s="46"/>
      <c r="F18" s="46"/>
      <c r="G18" s="46"/>
      <c r="H18" s="46"/>
      <c r="I18" s="46"/>
    </row>
    <row r="20" spans="1:12" x14ac:dyDescent="0.35">
      <c r="A20" s="8" t="s">
        <v>141</v>
      </c>
      <c r="B20" s="30"/>
      <c r="D20" s="4">
        <v>2019</v>
      </c>
      <c r="E20" s="4">
        <v>2025</v>
      </c>
      <c r="F20" s="4">
        <v>2030</v>
      </c>
      <c r="G20" s="4">
        <v>2035</v>
      </c>
      <c r="H20" s="4">
        <v>2040</v>
      </c>
      <c r="I20" s="4">
        <v>2045</v>
      </c>
      <c r="J20" s="4">
        <v>2050</v>
      </c>
    </row>
    <row r="21" spans="1:12" x14ac:dyDescent="0.35">
      <c r="B21" t="s">
        <v>281</v>
      </c>
      <c r="C21" t="s">
        <v>282</v>
      </c>
      <c r="D21" s="7">
        <v>4.3</v>
      </c>
      <c r="E21" s="7">
        <v>3.9</v>
      </c>
      <c r="F21" s="7">
        <v>3.8</v>
      </c>
      <c r="G21" s="7">
        <v>3.5</v>
      </c>
      <c r="H21" s="7">
        <v>3.3</v>
      </c>
      <c r="I21" s="7">
        <v>3</v>
      </c>
      <c r="L21" t="s">
        <v>287</v>
      </c>
    </row>
    <row r="22" spans="1:12" x14ac:dyDescent="0.35">
      <c r="B22" t="s">
        <v>283</v>
      </c>
      <c r="C22" t="s">
        <v>282</v>
      </c>
      <c r="D22" s="7">
        <v>8.4</v>
      </c>
      <c r="E22" s="7">
        <v>7.5</v>
      </c>
      <c r="F22" s="7">
        <v>7.3</v>
      </c>
      <c r="G22" s="7">
        <v>7</v>
      </c>
      <c r="H22" s="7">
        <v>6.3</v>
      </c>
      <c r="I22" s="7">
        <v>5.7</v>
      </c>
      <c r="L22" t="s">
        <v>287</v>
      </c>
    </row>
    <row r="23" spans="1:12" x14ac:dyDescent="0.35">
      <c r="B23" t="s">
        <v>284</v>
      </c>
      <c r="C23" t="s">
        <v>282</v>
      </c>
      <c r="D23" s="7">
        <v>23</v>
      </c>
      <c r="E23" s="7">
        <v>21.5</v>
      </c>
      <c r="F23" s="7">
        <v>21.2</v>
      </c>
      <c r="G23" s="7">
        <v>20.3</v>
      </c>
      <c r="H23" s="7">
        <v>18.5</v>
      </c>
      <c r="I23" s="7">
        <v>16.7</v>
      </c>
      <c r="L23" t="s">
        <v>287</v>
      </c>
    </row>
    <row r="24" spans="1:12" x14ac:dyDescent="0.35">
      <c r="B24" t="s">
        <v>285</v>
      </c>
      <c r="C24" t="s">
        <v>282</v>
      </c>
      <c r="D24" s="7">
        <v>174.8</v>
      </c>
      <c r="E24" s="7">
        <v>184.5</v>
      </c>
      <c r="F24" s="7">
        <v>192.4</v>
      </c>
      <c r="G24" s="7">
        <v>179.1</v>
      </c>
      <c r="H24" s="7">
        <v>169.4</v>
      </c>
      <c r="I24" s="7">
        <v>169.4</v>
      </c>
      <c r="L24" t="s">
        <v>287</v>
      </c>
    </row>
    <row r="25" spans="1:12" x14ac:dyDescent="0.35">
      <c r="B25" t="s">
        <v>286</v>
      </c>
      <c r="C25" t="s">
        <v>282</v>
      </c>
      <c r="D25" s="7">
        <f>SUM(D21:D24)</f>
        <v>210.5</v>
      </c>
      <c r="E25" s="7">
        <f t="shared" ref="E25:I25" si="1">SUM(E21:E24)</f>
        <v>217.4</v>
      </c>
      <c r="F25" s="7">
        <f t="shared" si="1"/>
        <v>224.7</v>
      </c>
      <c r="G25" s="7">
        <f t="shared" si="1"/>
        <v>209.9</v>
      </c>
      <c r="H25" s="7">
        <f t="shared" si="1"/>
        <v>197.5</v>
      </c>
      <c r="I25" s="7">
        <f t="shared" si="1"/>
        <v>194.8</v>
      </c>
      <c r="L25" t="s">
        <v>287</v>
      </c>
    </row>
    <row r="27" spans="1:12" x14ac:dyDescent="0.35">
      <c r="A27" s="4" t="s">
        <v>51</v>
      </c>
      <c r="B27" s="30"/>
      <c r="D27" s="4">
        <v>2019</v>
      </c>
      <c r="E27" s="4">
        <v>2025</v>
      </c>
      <c r="F27" s="4">
        <v>2030</v>
      </c>
      <c r="G27" s="4">
        <v>2035</v>
      </c>
      <c r="H27" s="4">
        <v>2040</v>
      </c>
      <c r="I27" s="4">
        <v>2045</v>
      </c>
      <c r="J27" s="4">
        <v>2050</v>
      </c>
    </row>
    <row r="28" spans="1:12" x14ac:dyDescent="0.35">
      <c r="B28" t="s">
        <v>281</v>
      </c>
      <c r="C28" t="s">
        <v>282</v>
      </c>
      <c r="D28" s="46"/>
      <c r="E28" s="46"/>
      <c r="F28" s="7">
        <v>3.96</v>
      </c>
      <c r="G28" s="7"/>
      <c r="H28" s="7">
        <v>3.78</v>
      </c>
      <c r="I28" s="7"/>
      <c r="J28" s="7">
        <v>3.6</v>
      </c>
    </row>
    <row r="29" spans="1:12" x14ac:dyDescent="0.35">
      <c r="B29" t="s">
        <v>283</v>
      </c>
      <c r="C29" t="s">
        <v>282</v>
      </c>
      <c r="D29" s="46"/>
      <c r="E29" s="46"/>
      <c r="F29" s="7">
        <v>6.15</v>
      </c>
      <c r="G29" s="7"/>
      <c r="H29" s="7">
        <v>4.67</v>
      </c>
      <c r="I29" s="7"/>
      <c r="J29" s="7">
        <v>3.18</v>
      </c>
    </row>
    <row r="30" spans="1:12" x14ac:dyDescent="0.35">
      <c r="B30" t="s">
        <v>284</v>
      </c>
      <c r="C30" t="s">
        <v>282</v>
      </c>
      <c r="D30" s="46"/>
      <c r="E30" s="46"/>
      <c r="F30" s="7">
        <v>18.75</v>
      </c>
      <c r="G30" s="7"/>
      <c r="H30" s="7">
        <v>15.54</v>
      </c>
      <c r="I30" s="7"/>
      <c r="J30" s="7">
        <v>12.33</v>
      </c>
    </row>
    <row r="31" spans="1:12" x14ac:dyDescent="0.35">
      <c r="B31" t="s">
        <v>285</v>
      </c>
      <c r="C31" t="s">
        <v>282</v>
      </c>
      <c r="D31" s="46"/>
      <c r="E31" s="46"/>
      <c r="F31" s="7">
        <v>153.61000000000001</v>
      </c>
      <c r="G31" s="7"/>
      <c r="H31" s="7">
        <v>149.72999999999999</v>
      </c>
      <c r="I31" s="7"/>
      <c r="J31" s="7">
        <v>145.86000000000001</v>
      </c>
    </row>
    <row r="32" spans="1:12" x14ac:dyDescent="0.35">
      <c r="B32" t="s">
        <v>286</v>
      </c>
      <c r="C32" t="s">
        <v>282</v>
      </c>
      <c r="D32" s="46"/>
      <c r="E32" s="46"/>
      <c r="F32" s="7">
        <f>SUM(F28:F31)</f>
        <v>182.47000000000003</v>
      </c>
      <c r="G32" s="7"/>
      <c r="H32" s="7">
        <f t="shared" ref="H32" si="2">SUM(H28:H31)</f>
        <v>173.72</v>
      </c>
      <c r="I32" s="7"/>
      <c r="J32" s="7">
        <f>SUM(J28:J31)</f>
        <v>164.97000000000003</v>
      </c>
    </row>
    <row r="34" spans="1:10" x14ac:dyDescent="0.35">
      <c r="A34" s="4" t="s">
        <v>288</v>
      </c>
      <c r="B34" s="4"/>
      <c r="D34" s="4">
        <v>2015</v>
      </c>
      <c r="E34" s="4">
        <v>2025</v>
      </c>
      <c r="F34" s="4">
        <v>2030</v>
      </c>
      <c r="G34" s="4">
        <v>2035</v>
      </c>
      <c r="H34" s="4">
        <v>2040</v>
      </c>
      <c r="I34" s="4">
        <v>2045</v>
      </c>
      <c r="J34" s="4">
        <v>2050</v>
      </c>
    </row>
    <row r="35" spans="1:10" x14ac:dyDescent="0.35">
      <c r="B35" t="s">
        <v>281</v>
      </c>
      <c r="C35" t="s">
        <v>282</v>
      </c>
    </row>
    <row r="36" spans="1:10" x14ac:dyDescent="0.35">
      <c r="B36" t="s">
        <v>283</v>
      </c>
      <c r="C36" t="s">
        <v>282</v>
      </c>
    </row>
    <row r="37" spans="1:10" x14ac:dyDescent="0.35">
      <c r="B37" t="s">
        <v>284</v>
      </c>
      <c r="C37" t="s">
        <v>282</v>
      </c>
    </row>
    <row r="38" spans="1:10" x14ac:dyDescent="0.35">
      <c r="B38" t="s">
        <v>285</v>
      </c>
      <c r="C38" t="s">
        <v>282</v>
      </c>
    </row>
    <row r="39" spans="1:10" x14ac:dyDescent="0.35">
      <c r="B39" t="s">
        <v>286</v>
      </c>
      <c r="C39" t="s">
        <v>282</v>
      </c>
    </row>
  </sheetData>
  <mergeCells count="3">
    <mergeCell ref="X5:Y5"/>
    <mergeCell ref="L6:M6"/>
    <mergeCell ref="X6:Y6"/>
  </mergeCells>
  <pageMargins left="0.7" right="0.7" top="0.78740157499999996" bottom="0.78740157499999996" header="0.3" footer="0.3"/>
  <pageSetup paperSize="9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192272-181C-4E6A-BE2E-0DC9473E4169}">
  <sheetPr>
    <tabColor theme="9" tint="0.79998168889431442"/>
  </sheetPr>
  <dimension ref="A1:M186"/>
  <sheetViews>
    <sheetView topLeftCell="A157" zoomScale="85" zoomScaleNormal="85" workbookViewId="0">
      <selection activeCell="B73" sqref="B73"/>
    </sheetView>
  </sheetViews>
  <sheetFormatPr baseColWidth="10" defaultRowHeight="14.5" x14ac:dyDescent="0.35"/>
  <cols>
    <col min="1" max="1" width="34.81640625" customWidth="1"/>
    <col min="2" max="2" width="25.453125" customWidth="1"/>
    <col min="12" max="12" width="74.54296875" bestFit="1" customWidth="1"/>
  </cols>
  <sheetData>
    <row r="1" spans="1:13" s="84" customFormat="1" ht="21" x14ac:dyDescent="0.5">
      <c r="A1" s="83" t="s">
        <v>289</v>
      </c>
    </row>
    <row r="4" spans="1:13" s="84" customFormat="1" ht="18.5" x14ac:dyDescent="0.45">
      <c r="A4" s="85" t="s">
        <v>290</v>
      </c>
      <c r="B4" s="85"/>
      <c r="C4" s="85"/>
      <c r="D4" s="85"/>
      <c r="E4" s="85"/>
    </row>
    <row r="6" spans="1:13" x14ac:dyDescent="0.35">
      <c r="A6" s="127" t="s">
        <v>376</v>
      </c>
      <c r="B6" s="127"/>
      <c r="D6" s="4">
        <v>2016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127" t="s">
        <v>2</v>
      </c>
      <c r="M6" s="127"/>
    </row>
    <row r="7" spans="1:13" x14ac:dyDescent="0.35">
      <c r="B7" t="s">
        <v>291</v>
      </c>
      <c r="C7" t="s">
        <v>99</v>
      </c>
      <c r="D7" s="14">
        <f>SUM(D8:D10)</f>
        <v>139</v>
      </c>
      <c r="F7" s="14">
        <f t="shared" ref="F7" si="0">SUM(F8:F10)</f>
        <v>134</v>
      </c>
      <c r="I7" s="14">
        <f>SUM(I8:I10)</f>
        <v>50</v>
      </c>
    </row>
    <row r="8" spans="1:13" x14ac:dyDescent="0.35">
      <c r="B8" s="86" t="s">
        <v>292</v>
      </c>
      <c r="C8" t="s">
        <v>99</v>
      </c>
      <c r="D8" s="14">
        <v>61</v>
      </c>
      <c r="F8" s="14">
        <v>76</v>
      </c>
      <c r="I8" s="14">
        <v>37</v>
      </c>
    </row>
    <row r="9" spans="1:13" x14ac:dyDescent="0.35">
      <c r="B9" s="86" t="s">
        <v>293</v>
      </c>
      <c r="C9" t="s">
        <v>99</v>
      </c>
      <c r="D9" s="14">
        <v>1</v>
      </c>
      <c r="F9" s="14">
        <v>0</v>
      </c>
      <c r="I9" s="14">
        <v>0</v>
      </c>
    </row>
    <row r="10" spans="1:13" x14ac:dyDescent="0.35">
      <c r="B10" s="86" t="s">
        <v>294</v>
      </c>
      <c r="C10" t="s">
        <v>99</v>
      </c>
      <c r="D10" s="14">
        <v>77</v>
      </c>
      <c r="F10" s="14">
        <v>58</v>
      </c>
      <c r="I10" s="14">
        <v>13</v>
      </c>
    </row>
    <row r="11" spans="1:13" x14ac:dyDescent="0.35">
      <c r="B11" t="s">
        <v>41</v>
      </c>
      <c r="C11" t="s">
        <v>99</v>
      </c>
      <c r="D11" s="14">
        <f>SUM(D12:D14)</f>
        <v>33</v>
      </c>
      <c r="F11" s="14">
        <f t="shared" ref="F11" si="1">SUM(F12:F14)</f>
        <v>49</v>
      </c>
      <c r="I11" s="14">
        <f>SUM(I12:I14)</f>
        <v>171</v>
      </c>
    </row>
    <row r="12" spans="1:13" x14ac:dyDescent="0.35">
      <c r="B12" s="86" t="s">
        <v>292</v>
      </c>
      <c r="C12" t="s">
        <v>99</v>
      </c>
      <c r="D12" s="14">
        <v>33</v>
      </c>
      <c r="F12" s="14">
        <v>49</v>
      </c>
      <c r="I12" s="14">
        <v>157</v>
      </c>
    </row>
    <row r="13" spans="1:13" x14ac:dyDescent="0.35">
      <c r="B13" s="86" t="s">
        <v>293</v>
      </c>
      <c r="C13" t="s">
        <v>99</v>
      </c>
      <c r="D13" s="14">
        <v>0</v>
      </c>
      <c r="F13" s="14">
        <v>0</v>
      </c>
      <c r="I13" s="14">
        <v>0</v>
      </c>
    </row>
    <row r="14" spans="1:13" x14ac:dyDescent="0.35">
      <c r="B14" s="86" t="s">
        <v>294</v>
      </c>
      <c r="C14" t="s">
        <v>99</v>
      </c>
      <c r="D14" s="14">
        <v>0</v>
      </c>
      <c r="F14" s="14">
        <v>0</v>
      </c>
      <c r="I14" s="14">
        <v>14</v>
      </c>
    </row>
    <row r="15" spans="1:13" x14ac:dyDescent="0.35">
      <c r="B15" t="s">
        <v>43</v>
      </c>
      <c r="C15" t="s">
        <v>99</v>
      </c>
      <c r="D15" s="14">
        <f>SUM(D16:D18)</f>
        <v>29</v>
      </c>
      <c r="F15" s="14">
        <f t="shared" ref="F15" si="2">SUM(F16:F18)</f>
        <v>36</v>
      </c>
      <c r="I15" s="14">
        <f>SUM(I16:I18)</f>
        <v>0</v>
      </c>
    </row>
    <row r="16" spans="1:13" x14ac:dyDescent="0.35">
      <c r="B16" s="86" t="s">
        <v>292</v>
      </c>
      <c r="C16" t="s">
        <v>99</v>
      </c>
      <c r="D16" s="14">
        <v>0</v>
      </c>
      <c r="F16" s="14">
        <v>0</v>
      </c>
      <c r="I16" s="14">
        <v>0</v>
      </c>
    </row>
    <row r="17" spans="1:10" x14ac:dyDescent="0.35">
      <c r="B17" s="86" t="s">
        <v>293</v>
      </c>
      <c r="C17" t="s">
        <v>99</v>
      </c>
      <c r="D17" s="14">
        <v>29</v>
      </c>
      <c r="F17" s="14">
        <v>36</v>
      </c>
      <c r="I17" s="14">
        <v>0</v>
      </c>
    </row>
    <row r="18" spans="1:10" x14ac:dyDescent="0.35">
      <c r="B18" s="86" t="s">
        <v>294</v>
      </c>
      <c r="C18" t="s">
        <v>99</v>
      </c>
      <c r="D18" s="14">
        <v>0</v>
      </c>
      <c r="F18" s="14">
        <v>0</v>
      </c>
      <c r="I18" s="14">
        <v>0</v>
      </c>
    </row>
    <row r="19" spans="1:10" x14ac:dyDescent="0.35">
      <c r="B19" t="s">
        <v>295</v>
      </c>
      <c r="C19" t="s">
        <v>99</v>
      </c>
      <c r="D19" s="14">
        <f>SUM(D20:D22)</f>
        <v>70</v>
      </c>
      <c r="F19" s="14">
        <f t="shared" ref="F19" si="3">SUM(F20:F22)</f>
        <v>79</v>
      </c>
      <c r="I19" s="14">
        <f>SUM(I20:I22)</f>
        <v>71</v>
      </c>
    </row>
    <row r="20" spans="1:10" x14ac:dyDescent="0.35">
      <c r="B20" s="86" t="s">
        <v>292</v>
      </c>
      <c r="C20" t="s">
        <v>99</v>
      </c>
      <c r="D20" s="14">
        <v>68</v>
      </c>
      <c r="F20" s="14">
        <v>74</v>
      </c>
      <c r="I20" s="14">
        <v>67</v>
      </c>
    </row>
    <row r="21" spans="1:10" x14ac:dyDescent="0.35">
      <c r="B21" s="86" t="s">
        <v>293</v>
      </c>
      <c r="C21" t="s">
        <v>99</v>
      </c>
      <c r="D21" s="14">
        <v>0</v>
      </c>
      <c r="F21" s="14">
        <v>0</v>
      </c>
      <c r="I21" s="14">
        <v>0</v>
      </c>
    </row>
    <row r="22" spans="1:10" x14ac:dyDescent="0.35">
      <c r="B22" s="86" t="s">
        <v>294</v>
      </c>
      <c r="C22" t="s">
        <v>99</v>
      </c>
      <c r="D22" s="14">
        <v>2</v>
      </c>
      <c r="F22" s="14">
        <v>5</v>
      </c>
      <c r="I22" s="14">
        <v>4</v>
      </c>
    </row>
    <row r="23" spans="1:10" x14ac:dyDescent="0.35">
      <c r="B23" t="s">
        <v>296</v>
      </c>
      <c r="C23" t="s">
        <v>99</v>
      </c>
      <c r="D23" s="14">
        <f>SUM(D24:D26)</f>
        <v>25.4</v>
      </c>
      <c r="F23" s="14">
        <f t="shared" ref="F23" si="4">SUM(F24:F26)</f>
        <v>38.200000000000003</v>
      </c>
      <c r="I23" s="14">
        <f>SUM(I24:I26)</f>
        <v>53.055555555555557</v>
      </c>
    </row>
    <row r="24" spans="1:10" x14ac:dyDescent="0.35">
      <c r="B24" s="86" t="s">
        <v>292</v>
      </c>
      <c r="C24" t="s">
        <v>99</v>
      </c>
      <c r="D24" s="14">
        <v>13</v>
      </c>
      <c r="F24" s="14">
        <v>22</v>
      </c>
      <c r="I24" s="14">
        <v>29</v>
      </c>
    </row>
    <row r="25" spans="1:10" x14ac:dyDescent="0.35">
      <c r="B25" s="86" t="s">
        <v>293</v>
      </c>
      <c r="C25" t="s">
        <v>99</v>
      </c>
      <c r="D25" s="14">
        <v>1.4</v>
      </c>
      <c r="F25" s="14">
        <v>3.2</v>
      </c>
      <c r="I25" s="14">
        <v>11</v>
      </c>
    </row>
    <row r="26" spans="1:10" x14ac:dyDescent="0.35">
      <c r="B26" s="86" t="s">
        <v>294</v>
      </c>
      <c r="C26" t="s">
        <v>99</v>
      </c>
      <c r="D26" s="14">
        <v>11</v>
      </c>
      <c r="F26" s="14">
        <v>13</v>
      </c>
      <c r="I26" s="14">
        <f>47/3.6</f>
        <v>13.055555555555555</v>
      </c>
    </row>
    <row r="27" spans="1:10" x14ac:dyDescent="0.35">
      <c r="B27" t="s">
        <v>297</v>
      </c>
      <c r="C27" t="s">
        <v>99</v>
      </c>
      <c r="D27" s="7">
        <f>D7+D11+D15+D19+D23</f>
        <v>296.39999999999998</v>
      </c>
      <c r="F27" s="7">
        <f t="shared" ref="F27:F30" si="5">F7+F11+F15+F19+F23</f>
        <v>336.2</v>
      </c>
      <c r="I27" s="7">
        <f>I7+I11+I15+I19+I23</f>
        <v>345.05555555555554</v>
      </c>
    </row>
    <row r="28" spans="1:10" x14ac:dyDescent="0.35">
      <c r="B28" s="86" t="s">
        <v>298</v>
      </c>
      <c r="C28" t="s">
        <v>99</v>
      </c>
      <c r="D28" s="7">
        <f>D8+D12+D16+D20+D24</f>
        <v>175</v>
      </c>
      <c r="F28" s="7">
        <f t="shared" si="5"/>
        <v>221</v>
      </c>
      <c r="I28" s="7">
        <f>I8+I12+I16+I20+I24</f>
        <v>290</v>
      </c>
    </row>
    <row r="29" spans="1:10" x14ac:dyDescent="0.35">
      <c r="B29" s="86" t="s">
        <v>299</v>
      </c>
      <c r="C29" t="s">
        <v>99</v>
      </c>
      <c r="D29" s="7">
        <f>D9+D13+D17+D21+D25</f>
        <v>31.4</v>
      </c>
      <c r="F29" s="7">
        <f t="shared" si="5"/>
        <v>39.200000000000003</v>
      </c>
      <c r="I29" s="7">
        <f>I9+I13+I17+I21+I25</f>
        <v>11</v>
      </c>
    </row>
    <row r="30" spans="1:10" x14ac:dyDescent="0.35">
      <c r="B30" s="86" t="s">
        <v>300</v>
      </c>
      <c r="C30" t="s">
        <v>99</v>
      </c>
      <c r="D30" s="7">
        <f>D10+D14+D18+D22+D26</f>
        <v>90</v>
      </c>
      <c r="F30" s="7">
        <f t="shared" si="5"/>
        <v>76</v>
      </c>
      <c r="I30" s="7">
        <f>I10+I14+I18+I22+I26</f>
        <v>44.055555555555557</v>
      </c>
    </row>
    <row r="32" spans="1:10" x14ac:dyDescent="0.35">
      <c r="A32" s="6" t="s">
        <v>108</v>
      </c>
      <c r="B32" s="29"/>
      <c r="D32" s="4">
        <v>2020</v>
      </c>
      <c r="E32" s="4">
        <v>2025</v>
      </c>
      <c r="F32" s="4">
        <v>2030</v>
      </c>
      <c r="G32" s="4">
        <v>2035</v>
      </c>
      <c r="H32" s="4">
        <v>2040</v>
      </c>
      <c r="I32" s="4">
        <v>2045</v>
      </c>
      <c r="J32" s="4">
        <v>2050</v>
      </c>
    </row>
    <row r="33" spans="2:12" x14ac:dyDescent="0.35">
      <c r="B33" t="s">
        <v>291</v>
      </c>
      <c r="C33" t="s">
        <v>99</v>
      </c>
      <c r="D33" s="7">
        <f>+SUM(D34:D36)</f>
        <v>126.24989640444974</v>
      </c>
      <c r="F33" s="7">
        <f>+SUM(F34:F36)</f>
        <v>124.05432780034548</v>
      </c>
      <c r="I33" s="7">
        <f>+SUM(I34:I36)</f>
        <v>106.57522363977623</v>
      </c>
    </row>
    <row r="34" spans="2:12" x14ac:dyDescent="0.35">
      <c r="B34" s="86" t="s">
        <v>292</v>
      </c>
      <c r="C34" t="s">
        <v>99</v>
      </c>
      <c r="D34" s="7">
        <v>58.373386584505546</v>
      </c>
      <c r="F34" s="7">
        <v>60.953999412847708</v>
      </c>
      <c r="I34" s="7">
        <v>55.569243629698946</v>
      </c>
    </row>
    <row r="35" spans="2:12" x14ac:dyDescent="0.35">
      <c r="B35" s="86" t="s">
        <v>293</v>
      </c>
      <c r="C35" t="s">
        <v>99</v>
      </c>
      <c r="D35" s="7">
        <v>0</v>
      </c>
      <c r="F35" s="7">
        <v>0</v>
      </c>
      <c r="I35" s="7">
        <v>0</v>
      </c>
    </row>
    <row r="36" spans="2:12" x14ac:dyDescent="0.35">
      <c r="B36" s="86" t="s">
        <v>294</v>
      </c>
      <c r="C36" t="s">
        <v>99</v>
      </c>
      <c r="D36" s="7">
        <v>67.876509819944204</v>
      </c>
      <c r="F36" s="7">
        <v>63.100328387497768</v>
      </c>
      <c r="I36" s="7">
        <v>51.00598001007728</v>
      </c>
    </row>
    <row r="37" spans="2:12" x14ac:dyDescent="0.35">
      <c r="B37" t="s">
        <v>41</v>
      </c>
      <c r="C37" t="s">
        <v>99</v>
      </c>
      <c r="D37" s="7">
        <f>+SUM(D38:D40)</f>
        <v>31.331149856578424</v>
      </c>
      <c r="F37" s="7">
        <f>+SUM(F38:F40)</f>
        <v>60.79881696424593</v>
      </c>
      <c r="I37" s="7">
        <f>+SUM(I38:I40)</f>
        <v>94.042590140692781</v>
      </c>
    </row>
    <row r="38" spans="2:12" x14ac:dyDescent="0.35">
      <c r="B38" s="86" t="s">
        <v>292</v>
      </c>
      <c r="C38" t="s">
        <v>99</v>
      </c>
      <c r="D38" s="7">
        <v>31.331149856578424</v>
      </c>
      <c r="F38" s="7">
        <v>54.346972603184796</v>
      </c>
      <c r="I38" s="7">
        <v>77.097525749578026</v>
      </c>
    </row>
    <row r="39" spans="2:12" x14ac:dyDescent="0.35">
      <c r="B39" s="86" t="s">
        <v>293</v>
      </c>
      <c r="C39" t="s">
        <v>99</v>
      </c>
      <c r="D39" s="7">
        <v>0</v>
      </c>
      <c r="F39" s="7">
        <v>0</v>
      </c>
      <c r="I39" s="7">
        <v>0</v>
      </c>
    </row>
    <row r="40" spans="2:12" x14ac:dyDescent="0.35">
      <c r="B40" s="86" t="s">
        <v>294</v>
      </c>
      <c r="C40" t="s">
        <v>99</v>
      </c>
      <c r="D40" s="7">
        <v>0</v>
      </c>
      <c r="F40" s="7">
        <v>6.451844361061136</v>
      </c>
      <c r="I40" s="7">
        <v>16.945064391114755</v>
      </c>
    </row>
    <row r="41" spans="2:12" x14ac:dyDescent="0.35">
      <c r="B41" t="s">
        <v>43</v>
      </c>
      <c r="C41" t="s">
        <v>99</v>
      </c>
      <c r="D41" s="7">
        <f>+SUM(D42:D44)</f>
        <v>25.804117573351185</v>
      </c>
      <c r="F41" s="7">
        <f>+SUM(F42:F44)</f>
        <v>67.381080345720875</v>
      </c>
      <c r="I41" s="7">
        <f>+SUM(I42:I44)</f>
        <v>69.136419491736461</v>
      </c>
    </row>
    <row r="42" spans="2:12" x14ac:dyDescent="0.35">
      <c r="B42" s="86" t="s">
        <v>292</v>
      </c>
      <c r="C42" t="s">
        <v>99</v>
      </c>
      <c r="D42" s="7">
        <v>6.4462686991807142E-4</v>
      </c>
      <c r="F42" s="7">
        <v>4.8399733277960238E-4</v>
      </c>
      <c r="I42" s="7">
        <v>2.1332923274026719E-4</v>
      </c>
    </row>
    <row r="43" spans="2:12" x14ac:dyDescent="0.35">
      <c r="B43" s="86" t="s">
        <v>293</v>
      </c>
      <c r="C43" t="s">
        <v>99</v>
      </c>
      <c r="D43" s="7">
        <v>25.585531292121974</v>
      </c>
      <c r="F43" s="7">
        <v>67.040646220747902</v>
      </c>
      <c r="I43" s="7">
        <v>69.111300153040418</v>
      </c>
    </row>
    <row r="44" spans="2:12" x14ac:dyDescent="0.35">
      <c r="B44" s="86" t="s">
        <v>294</v>
      </c>
      <c r="C44" t="s">
        <v>99</v>
      </c>
      <c r="D44" s="7">
        <v>0.21794165435929505</v>
      </c>
      <c r="F44" s="7">
        <v>0.33995012764020005</v>
      </c>
      <c r="I44" s="7">
        <v>2.4906009463306678E-2</v>
      </c>
    </row>
    <row r="45" spans="2:12" x14ac:dyDescent="0.35">
      <c r="B45" t="s">
        <v>301</v>
      </c>
      <c r="C45" t="s">
        <v>99</v>
      </c>
      <c r="D45" s="7">
        <f>+SUM(D46:D48)</f>
        <v>101.42115062057677</v>
      </c>
      <c r="F45" s="7">
        <f>+SUM(F46:F48)</f>
        <v>84.329092128201509</v>
      </c>
      <c r="I45" s="7">
        <f>+SUM(I46:I48)</f>
        <v>42.922538152120808</v>
      </c>
      <c r="L45" t="s">
        <v>302</v>
      </c>
    </row>
    <row r="46" spans="2:12" x14ac:dyDescent="0.35">
      <c r="B46" s="86" t="s">
        <v>292</v>
      </c>
      <c r="C46" t="s">
        <v>99</v>
      </c>
      <c r="D46" s="7">
        <v>88.842764703545171</v>
      </c>
      <c r="F46" s="7">
        <v>69.16541840757192</v>
      </c>
      <c r="I46" s="7">
        <v>20.692009401711378</v>
      </c>
    </row>
    <row r="47" spans="2:12" x14ac:dyDescent="0.35">
      <c r="B47" s="86" t="s">
        <v>293</v>
      </c>
      <c r="C47" t="s">
        <v>99</v>
      </c>
      <c r="D47" s="7">
        <v>0.16431177913880587</v>
      </c>
      <c r="F47" s="7">
        <v>1.9214891346733276</v>
      </c>
      <c r="I47" s="7">
        <v>3.6961310806868899</v>
      </c>
    </row>
    <row r="48" spans="2:12" x14ac:dyDescent="0.35">
      <c r="B48" s="86" t="s">
        <v>294</v>
      </c>
      <c r="C48" t="s">
        <v>99</v>
      </c>
      <c r="D48" s="7">
        <v>12.414074137892797</v>
      </c>
      <c r="F48" s="7">
        <v>13.242184585956265</v>
      </c>
      <c r="I48" s="7">
        <v>18.534397669722541</v>
      </c>
    </row>
    <row r="49" spans="1:12" x14ac:dyDescent="0.35">
      <c r="B49" t="s">
        <v>296</v>
      </c>
      <c r="C49" t="s">
        <v>99</v>
      </c>
      <c r="L49" t="s">
        <v>302</v>
      </c>
    </row>
    <row r="50" spans="1:12" x14ac:dyDescent="0.35">
      <c r="B50" s="86" t="s">
        <v>292</v>
      </c>
      <c r="C50" t="s">
        <v>99</v>
      </c>
    </row>
    <row r="51" spans="1:12" x14ac:dyDescent="0.35">
      <c r="B51" s="86" t="s">
        <v>293</v>
      </c>
      <c r="C51" t="s">
        <v>99</v>
      </c>
    </row>
    <row r="52" spans="1:12" x14ac:dyDescent="0.35">
      <c r="B52" s="86" t="s">
        <v>294</v>
      </c>
      <c r="C52" t="s">
        <v>99</v>
      </c>
    </row>
    <row r="53" spans="1:12" x14ac:dyDescent="0.35">
      <c r="B53" t="s">
        <v>297</v>
      </c>
      <c r="C53" t="s">
        <v>99</v>
      </c>
      <c r="D53" s="7">
        <v>284.80631445495612</v>
      </c>
      <c r="F53" s="7">
        <v>336.56331723851378</v>
      </c>
      <c r="I53" s="7">
        <v>312.67677142432632</v>
      </c>
    </row>
    <row r="54" spans="1:12" x14ac:dyDescent="0.35">
      <c r="B54" s="86" t="s">
        <v>298</v>
      </c>
      <c r="C54" t="s">
        <v>99</v>
      </c>
      <c r="D54" s="7">
        <v>178.54794577149906</v>
      </c>
      <c r="F54" s="7">
        <v>184.46687442093719</v>
      </c>
      <c r="I54" s="7">
        <v>153.35899211022107</v>
      </c>
    </row>
    <row r="55" spans="1:12" x14ac:dyDescent="0.35">
      <c r="B55" s="86" t="s">
        <v>299</v>
      </c>
      <c r="C55" t="s">
        <v>99</v>
      </c>
      <c r="D55" s="7">
        <v>25.749843071260781</v>
      </c>
      <c r="F55" s="7">
        <v>68.962135355421225</v>
      </c>
      <c r="I55" s="7">
        <v>72.807431233727314</v>
      </c>
    </row>
    <row r="56" spans="1:12" x14ac:dyDescent="0.35">
      <c r="B56" s="86" t="s">
        <v>300</v>
      </c>
      <c r="C56" t="s">
        <v>99</v>
      </c>
      <c r="D56" s="7">
        <v>80.508525612196294</v>
      </c>
      <c r="F56" s="7">
        <v>83.134307462155363</v>
      </c>
      <c r="I56" s="7">
        <v>86.510348080377881</v>
      </c>
    </row>
    <row r="58" spans="1:12" x14ac:dyDescent="0.35">
      <c r="A58" s="8" t="s">
        <v>141</v>
      </c>
      <c r="B58" s="30"/>
      <c r="D58" s="4">
        <v>2018</v>
      </c>
      <c r="E58" s="4">
        <v>2025</v>
      </c>
      <c r="F58" s="4">
        <v>2030</v>
      </c>
      <c r="G58" s="4">
        <v>2035</v>
      </c>
      <c r="H58" s="4">
        <v>2040</v>
      </c>
      <c r="I58" s="4">
        <v>2045</v>
      </c>
      <c r="J58" s="4">
        <v>2050</v>
      </c>
    </row>
    <row r="59" spans="1:12" x14ac:dyDescent="0.35">
      <c r="B59" t="s">
        <v>291</v>
      </c>
      <c r="C59" t="s">
        <v>99</v>
      </c>
      <c r="D59" s="7">
        <v>109</v>
      </c>
      <c r="F59" s="7">
        <v>73</v>
      </c>
      <c r="I59" s="7">
        <v>70</v>
      </c>
    </row>
    <row r="60" spans="1:12" x14ac:dyDescent="0.35">
      <c r="B60" s="86" t="s">
        <v>292</v>
      </c>
      <c r="C60" t="s">
        <v>99</v>
      </c>
      <c r="D60" s="7">
        <v>37</v>
      </c>
      <c r="F60" s="7">
        <v>31</v>
      </c>
      <c r="I60" s="7">
        <v>42</v>
      </c>
    </row>
    <row r="61" spans="1:12" x14ac:dyDescent="0.35">
      <c r="B61" s="86" t="s">
        <v>293</v>
      </c>
      <c r="C61" t="s">
        <v>99</v>
      </c>
      <c r="D61" s="7">
        <v>1</v>
      </c>
      <c r="F61" s="7">
        <v>0</v>
      </c>
      <c r="I61" s="7">
        <v>0</v>
      </c>
    </row>
    <row r="62" spans="1:12" x14ac:dyDescent="0.35">
      <c r="B62" s="86" t="s">
        <v>294</v>
      </c>
      <c r="C62" t="s">
        <v>99</v>
      </c>
      <c r="D62" s="7">
        <v>71</v>
      </c>
      <c r="F62" s="7">
        <v>42</v>
      </c>
      <c r="I62" s="7">
        <v>28</v>
      </c>
    </row>
    <row r="63" spans="1:12" x14ac:dyDescent="0.35">
      <c r="B63" t="s">
        <v>41</v>
      </c>
      <c r="C63" t="s">
        <v>99</v>
      </c>
      <c r="D63" s="7">
        <v>31</v>
      </c>
      <c r="F63" s="7">
        <v>65</v>
      </c>
      <c r="I63" s="7">
        <v>107</v>
      </c>
    </row>
    <row r="64" spans="1:12" x14ac:dyDescent="0.35">
      <c r="B64" s="86" t="s">
        <v>292</v>
      </c>
      <c r="C64" t="s">
        <v>99</v>
      </c>
      <c r="D64" s="7">
        <v>27</v>
      </c>
      <c r="F64" s="7">
        <v>46</v>
      </c>
      <c r="I64" s="7">
        <v>55</v>
      </c>
    </row>
    <row r="65" spans="2:12" x14ac:dyDescent="0.35">
      <c r="B65" s="86" t="s">
        <v>293</v>
      </c>
      <c r="C65" t="s">
        <v>99</v>
      </c>
      <c r="D65" s="7">
        <v>0</v>
      </c>
      <c r="F65" s="7">
        <v>0</v>
      </c>
      <c r="I65" s="7">
        <v>0</v>
      </c>
    </row>
    <row r="66" spans="2:12" x14ac:dyDescent="0.35">
      <c r="B66" s="86" t="s">
        <v>294</v>
      </c>
      <c r="C66" t="s">
        <v>99</v>
      </c>
      <c r="D66" s="7">
        <v>4</v>
      </c>
      <c r="F66" s="7">
        <v>16</v>
      </c>
      <c r="I66" s="7">
        <v>33</v>
      </c>
    </row>
    <row r="67" spans="2:12" x14ac:dyDescent="0.35">
      <c r="B67" t="s">
        <v>43</v>
      </c>
      <c r="C67" t="s">
        <v>99</v>
      </c>
      <c r="D67" s="7">
        <v>31</v>
      </c>
      <c r="F67" s="7">
        <v>41</v>
      </c>
      <c r="I67" s="7">
        <v>21</v>
      </c>
    </row>
    <row r="68" spans="2:12" x14ac:dyDescent="0.35">
      <c r="B68" s="86" t="s">
        <v>292</v>
      </c>
      <c r="C68" t="s">
        <v>99</v>
      </c>
      <c r="D68" s="7">
        <v>0</v>
      </c>
      <c r="F68" s="7">
        <v>0</v>
      </c>
      <c r="I68" s="7">
        <v>0</v>
      </c>
    </row>
    <row r="69" spans="2:12" x14ac:dyDescent="0.35">
      <c r="B69" s="86" t="s">
        <v>293</v>
      </c>
      <c r="C69" t="s">
        <v>99</v>
      </c>
      <c r="D69" s="7">
        <v>31</v>
      </c>
      <c r="F69" s="7">
        <v>28</v>
      </c>
      <c r="I69" s="7">
        <v>9</v>
      </c>
    </row>
    <row r="70" spans="2:12" x14ac:dyDescent="0.35">
      <c r="B70" s="86" t="s">
        <v>294</v>
      </c>
      <c r="C70" t="s">
        <v>99</v>
      </c>
      <c r="D70" s="7">
        <v>0</v>
      </c>
      <c r="F70" s="7">
        <v>13</v>
      </c>
      <c r="I70" s="7">
        <v>12</v>
      </c>
    </row>
    <row r="71" spans="2:12" x14ac:dyDescent="0.35">
      <c r="B71" s="87" t="s">
        <v>301</v>
      </c>
      <c r="C71" t="s">
        <v>99</v>
      </c>
      <c r="D71" s="7">
        <v>97</v>
      </c>
      <c r="F71" s="7">
        <v>122</v>
      </c>
      <c r="I71" s="7">
        <v>122</v>
      </c>
      <c r="L71" t="s">
        <v>109</v>
      </c>
    </row>
    <row r="72" spans="2:12" x14ac:dyDescent="0.35">
      <c r="B72" s="86" t="s">
        <v>292</v>
      </c>
      <c r="C72" t="s">
        <v>99</v>
      </c>
      <c r="D72" s="7">
        <v>89</v>
      </c>
      <c r="F72" s="7">
        <v>96</v>
      </c>
      <c r="I72" s="7">
        <v>90</v>
      </c>
    </row>
    <row r="73" spans="2:12" x14ac:dyDescent="0.35">
      <c r="B73" s="86" t="s">
        <v>293</v>
      </c>
      <c r="C73" t="s">
        <v>99</v>
      </c>
      <c r="D73" s="7">
        <v>2</v>
      </c>
      <c r="F73" s="7">
        <v>0</v>
      </c>
      <c r="I73" s="7">
        <v>2</v>
      </c>
    </row>
    <row r="74" spans="2:12" x14ac:dyDescent="0.35">
      <c r="B74" s="86" t="s">
        <v>294</v>
      </c>
      <c r="C74" t="s">
        <v>99</v>
      </c>
      <c r="D74" s="7">
        <v>6</v>
      </c>
      <c r="F74" s="7">
        <v>26</v>
      </c>
      <c r="I74" s="7">
        <v>30</v>
      </c>
    </row>
    <row r="75" spans="2:12" x14ac:dyDescent="0.35">
      <c r="B75" t="s">
        <v>296</v>
      </c>
      <c r="C75" t="s">
        <v>99</v>
      </c>
      <c r="D75" s="7"/>
      <c r="F75" s="7"/>
      <c r="I75" s="7"/>
      <c r="L75" t="s">
        <v>109</v>
      </c>
    </row>
    <row r="76" spans="2:12" x14ac:dyDescent="0.35">
      <c r="B76" s="86" t="s">
        <v>292</v>
      </c>
      <c r="C76" t="s">
        <v>99</v>
      </c>
      <c r="D76" s="7"/>
      <c r="F76" s="7"/>
      <c r="I76" s="7"/>
    </row>
    <row r="77" spans="2:12" x14ac:dyDescent="0.35">
      <c r="B77" s="86" t="s">
        <v>293</v>
      </c>
      <c r="C77" t="s">
        <v>99</v>
      </c>
      <c r="D77" s="7"/>
      <c r="F77" s="7"/>
      <c r="I77" s="7"/>
    </row>
    <row r="78" spans="2:12" x14ac:dyDescent="0.35">
      <c r="B78" s="86" t="s">
        <v>294</v>
      </c>
      <c r="C78" t="s">
        <v>99</v>
      </c>
      <c r="D78" s="7"/>
      <c r="F78" s="7"/>
      <c r="I78" s="7"/>
    </row>
    <row r="79" spans="2:12" x14ac:dyDescent="0.35">
      <c r="B79" t="s">
        <v>297</v>
      </c>
      <c r="C79" t="s">
        <v>99</v>
      </c>
      <c r="D79" s="7">
        <v>268</v>
      </c>
      <c r="F79" s="7">
        <v>301</v>
      </c>
      <c r="I79" s="7">
        <v>320</v>
      </c>
    </row>
    <row r="80" spans="2:12" x14ac:dyDescent="0.35">
      <c r="B80" s="86" t="s">
        <v>298</v>
      </c>
      <c r="C80" t="s">
        <v>99</v>
      </c>
      <c r="D80" s="7">
        <f>D60+D64+D68+D72</f>
        <v>153</v>
      </c>
      <c r="E80" s="7"/>
      <c r="F80" s="7">
        <f t="shared" ref="F80:I82" si="6">F60+F64+F68+F72</f>
        <v>173</v>
      </c>
      <c r="G80" s="7"/>
      <c r="H80" s="7"/>
      <c r="I80" s="7">
        <f t="shared" si="6"/>
        <v>187</v>
      </c>
    </row>
    <row r="81" spans="1:10" x14ac:dyDescent="0.35">
      <c r="B81" s="86" t="s">
        <v>299</v>
      </c>
      <c r="C81" t="s">
        <v>99</v>
      </c>
      <c r="D81" s="7">
        <f>D61+D65+D69+D73</f>
        <v>34</v>
      </c>
      <c r="E81" s="7"/>
      <c r="F81" s="7">
        <f t="shared" si="6"/>
        <v>28</v>
      </c>
      <c r="G81" s="7"/>
      <c r="H81" s="7"/>
      <c r="I81" s="7">
        <f t="shared" si="6"/>
        <v>11</v>
      </c>
    </row>
    <row r="82" spans="1:10" x14ac:dyDescent="0.35">
      <c r="B82" s="86" t="s">
        <v>300</v>
      </c>
      <c r="C82" t="s">
        <v>99</v>
      </c>
      <c r="D82" s="7">
        <f>D62+D66+D70+D74</f>
        <v>81</v>
      </c>
      <c r="E82" s="7"/>
      <c r="F82" s="7">
        <f t="shared" si="6"/>
        <v>97</v>
      </c>
      <c r="G82" s="7"/>
      <c r="H82" s="7"/>
      <c r="I82" s="7">
        <f t="shared" si="6"/>
        <v>103</v>
      </c>
    </row>
    <row r="84" spans="1:10" x14ac:dyDescent="0.35">
      <c r="A84" s="4" t="s">
        <v>51</v>
      </c>
      <c r="B84" s="30"/>
      <c r="D84" s="4">
        <v>2019</v>
      </c>
      <c r="E84" s="4">
        <v>2025</v>
      </c>
      <c r="F84" s="4">
        <v>2030</v>
      </c>
      <c r="G84" s="4">
        <v>2035</v>
      </c>
      <c r="H84" s="4">
        <v>2040</v>
      </c>
      <c r="I84" s="4">
        <v>2045</v>
      </c>
      <c r="J84" s="4">
        <v>2050</v>
      </c>
    </row>
    <row r="85" spans="1:10" x14ac:dyDescent="0.35">
      <c r="B85" t="s">
        <v>291</v>
      </c>
      <c r="C85" t="s">
        <v>99</v>
      </c>
      <c r="D85" s="14"/>
      <c r="E85" s="14"/>
      <c r="F85" s="14"/>
    </row>
    <row r="86" spans="1:10" x14ac:dyDescent="0.35">
      <c r="B86" s="86" t="s">
        <v>292</v>
      </c>
      <c r="C86" t="s">
        <v>99</v>
      </c>
      <c r="D86" s="14"/>
      <c r="E86" s="14"/>
      <c r="F86" s="14"/>
    </row>
    <row r="87" spans="1:10" x14ac:dyDescent="0.35">
      <c r="B87" s="86" t="s">
        <v>293</v>
      </c>
      <c r="C87" t="s">
        <v>99</v>
      </c>
      <c r="D87" s="14"/>
      <c r="E87" s="14"/>
      <c r="F87" s="14"/>
    </row>
    <row r="88" spans="1:10" x14ac:dyDescent="0.35">
      <c r="B88" s="86" t="s">
        <v>294</v>
      </c>
      <c r="C88" t="s">
        <v>99</v>
      </c>
      <c r="D88" s="14"/>
      <c r="E88" s="14"/>
      <c r="F88" s="14"/>
    </row>
    <row r="89" spans="1:10" x14ac:dyDescent="0.35">
      <c r="B89" t="s">
        <v>41</v>
      </c>
      <c r="C89" t="s">
        <v>99</v>
      </c>
      <c r="D89" s="14"/>
      <c r="E89" s="14"/>
      <c r="F89" s="14"/>
    </row>
    <row r="90" spans="1:10" x14ac:dyDescent="0.35">
      <c r="B90" s="86" t="s">
        <v>292</v>
      </c>
      <c r="C90" t="s">
        <v>99</v>
      </c>
      <c r="D90" s="14"/>
      <c r="E90" s="14"/>
      <c r="F90" s="14"/>
    </row>
    <row r="91" spans="1:10" x14ac:dyDescent="0.35">
      <c r="B91" s="86" t="s">
        <v>293</v>
      </c>
      <c r="C91" t="s">
        <v>99</v>
      </c>
      <c r="D91" s="14"/>
      <c r="E91" s="14"/>
      <c r="F91" s="14"/>
    </row>
    <row r="92" spans="1:10" x14ac:dyDescent="0.35">
      <c r="B92" s="86" t="s">
        <v>294</v>
      </c>
      <c r="C92" t="s">
        <v>99</v>
      </c>
      <c r="D92" s="14"/>
      <c r="E92" s="14"/>
      <c r="F92" s="14"/>
    </row>
    <row r="93" spans="1:10" x14ac:dyDescent="0.35">
      <c r="B93" t="s">
        <v>43</v>
      </c>
      <c r="C93" t="s">
        <v>99</v>
      </c>
      <c r="D93" s="14"/>
      <c r="E93" s="14"/>
      <c r="F93" s="14"/>
    </row>
    <row r="94" spans="1:10" x14ac:dyDescent="0.35">
      <c r="B94" s="86" t="s">
        <v>292</v>
      </c>
      <c r="C94" t="s">
        <v>99</v>
      </c>
      <c r="D94" s="14"/>
      <c r="E94" s="14"/>
      <c r="F94" s="14"/>
    </row>
    <row r="95" spans="1:10" x14ac:dyDescent="0.35">
      <c r="B95" s="86" t="s">
        <v>293</v>
      </c>
      <c r="C95" t="s">
        <v>99</v>
      </c>
      <c r="D95" s="14"/>
      <c r="E95" s="14"/>
      <c r="F95" s="14"/>
    </row>
    <row r="96" spans="1:10" x14ac:dyDescent="0.35">
      <c r="B96" s="86" t="s">
        <v>294</v>
      </c>
      <c r="C96" t="s">
        <v>99</v>
      </c>
      <c r="D96" s="14"/>
      <c r="E96" s="14"/>
      <c r="F96" s="14"/>
    </row>
    <row r="97" spans="1:12" x14ac:dyDescent="0.35">
      <c r="B97" t="s">
        <v>295</v>
      </c>
      <c r="C97" t="s">
        <v>99</v>
      </c>
      <c r="D97" s="14"/>
      <c r="E97" s="14"/>
      <c r="F97" s="14"/>
    </row>
    <row r="98" spans="1:12" x14ac:dyDescent="0.35">
      <c r="B98" s="86" t="s">
        <v>292</v>
      </c>
      <c r="C98" t="s">
        <v>99</v>
      </c>
      <c r="D98" s="14"/>
      <c r="E98" s="14"/>
      <c r="F98" s="14"/>
    </row>
    <row r="99" spans="1:12" x14ac:dyDescent="0.35">
      <c r="B99" s="86" t="s">
        <v>293</v>
      </c>
      <c r="C99" t="s">
        <v>99</v>
      </c>
      <c r="D99" s="14"/>
      <c r="E99" s="14"/>
      <c r="F99" s="14"/>
    </row>
    <row r="100" spans="1:12" x14ac:dyDescent="0.35">
      <c r="B100" s="86" t="s">
        <v>294</v>
      </c>
      <c r="C100" t="s">
        <v>99</v>
      </c>
      <c r="D100" s="14"/>
      <c r="E100" s="14"/>
      <c r="F100" s="14"/>
    </row>
    <row r="101" spans="1:12" x14ac:dyDescent="0.35">
      <c r="B101" t="s">
        <v>296</v>
      </c>
      <c r="C101" t="s">
        <v>99</v>
      </c>
      <c r="D101" s="14"/>
      <c r="E101" s="14"/>
      <c r="F101" s="14"/>
    </row>
    <row r="102" spans="1:12" x14ac:dyDescent="0.35">
      <c r="B102" s="86" t="s">
        <v>292</v>
      </c>
      <c r="C102" t="s">
        <v>99</v>
      </c>
      <c r="D102" s="14"/>
      <c r="E102" s="14"/>
      <c r="F102" s="14"/>
    </row>
    <row r="103" spans="1:12" x14ac:dyDescent="0.35">
      <c r="B103" s="86" t="s">
        <v>293</v>
      </c>
      <c r="C103" t="s">
        <v>99</v>
      </c>
      <c r="D103" s="14"/>
      <c r="E103" s="14"/>
      <c r="F103" s="14"/>
    </row>
    <row r="104" spans="1:12" x14ac:dyDescent="0.35">
      <c r="B104" s="86" t="s">
        <v>294</v>
      </c>
      <c r="C104" t="s">
        <v>99</v>
      </c>
      <c r="D104" s="14"/>
      <c r="E104" s="14"/>
      <c r="F104" s="14"/>
    </row>
    <row r="105" spans="1:12" x14ac:dyDescent="0.35">
      <c r="B105" t="s">
        <v>297</v>
      </c>
      <c r="C105" t="s">
        <v>99</v>
      </c>
      <c r="D105" s="7"/>
      <c r="E105" s="7"/>
      <c r="F105">
        <v>305</v>
      </c>
      <c r="J105">
        <v>264</v>
      </c>
    </row>
    <row r="106" spans="1:12" x14ac:dyDescent="0.35">
      <c r="B106" s="86" t="s">
        <v>298</v>
      </c>
      <c r="C106" t="s">
        <v>99</v>
      </c>
      <c r="D106" s="7"/>
      <c r="E106" s="7"/>
      <c r="F106" s="7"/>
    </row>
    <row r="107" spans="1:12" x14ac:dyDescent="0.35">
      <c r="B107" s="86" t="s">
        <v>299</v>
      </c>
      <c r="C107" t="s">
        <v>99</v>
      </c>
      <c r="D107" s="7"/>
      <c r="E107" s="7"/>
      <c r="F107" s="7"/>
    </row>
    <row r="108" spans="1:12" x14ac:dyDescent="0.35">
      <c r="B108" s="86" t="s">
        <v>300</v>
      </c>
      <c r="C108" t="s">
        <v>99</v>
      </c>
      <c r="D108" s="7"/>
      <c r="E108" s="7"/>
      <c r="F108" s="7"/>
    </row>
    <row r="110" spans="1:12" x14ac:dyDescent="0.35">
      <c r="A110" s="4" t="s">
        <v>7</v>
      </c>
      <c r="B110" s="4"/>
      <c r="D110" s="4">
        <v>2015</v>
      </c>
      <c r="E110" s="4">
        <v>2025</v>
      </c>
      <c r="F110" s="4">
        <v>2030</v>
      </c>
      <c r="G110" s="4">
        <v>2035</v>
      </c>
      <c r="H110" s="4">
        <v>2040</v>
      </c>
      <c r="I110" s="4">
        <v>2045</v>
      </c>
      <c r="J110" s="4">
        <v>2050</v>
      </c>
    </row>
    <row r="111" spans="1:12" x14ac:dyDescent="0.35">
      <c r="B111" t="s">
        <v>291</v>
      </c>
      <c r="C111" t="s">
        <v>99</v>
      </c>
      <c r="D111" s="7">
        <v>125.91191666666666</v>
      </c>
      <c r="F111" s="7">
        <v>123</v>
      </c>
      <c r="I111" s="7">
        <v>33</v>
      </c>
      <c r="L111" t="s">
        <v>303</v>
      </c>
    </row>
    <row r="112" spans="1:12" x14ac:dyDescent="0.35">
      <c r="B112" s="86" t="s">
        <v>292</v>
      </c>
      <c r="C112" t="s">
        <v>99</v>
      </c>
      <c r="D112" s="7"/>
      <c r="F112" s="7"/>
      <c r="I112" s="7"/>
      <c r="L112" t="s">
        <v>36</v>
      </c>
    </row>
    <row r="113" spans="2:12" x14ac:dyDescent="0.35">
      <c r="B113" s="86" t="s">
        <v>293</v>
      </c>
      <c r="C113" t="s">
        <v>99</v>
      </c>
      <c r="D113" s="7"/>
      <c r="F113" s="7"/>
      <c r="I113" s="7"/>
      <c r="L113" t="s">
        <v>36</v>
      </c>
    </row>
    <row r="114" spans="2:12" x14ac:dyDescent="0.35">
      <c r="B114" s="86" t="s">
        <v>294</v>
      </c>
      <c r="C114" t="s">
        <v>99</v>
      </c>
      <c r="D114" s="7"/>
      <c r="F114" s="7"/>
      <c r="I114" s="7"/>
      <c r="L114" t="s">
        <v>36</v>
      </c>
    </row>
    <row r="115" spans="2:12" x14ac:dyDescent="0.35">
      <c r="B115" t="s">
        <v>41</v>
      </c>
      <c r="C115" t="s">
        <v>99</v>
      </c>
      <c r="D115" s="7">
        <v>46.145472222222217</v>
      </c>
      <c r="F115" s="7">
        <v>67.985194444444446</v>
      </c>
      <c r="I115" s="7">
        <v>3.220333333333333</v>
      </c>
    </row>
    <row r="116" spans="2:12" x14ac:dyDescent="0.35">
      <c r="B116" s="86" t="s">
        <v>292</v>
      </c>
      <c r="C116" t="s">
        <v>99</v>
      </c>
      <c r="D116" s="7">
        <v>43.183944444444442</v>
      </c>
      <c r="F116" s="7">
        <v>60.379305555555554</v>
      </c>
      <c r="I116" s="7">
        <v>3.220333333333333</v>
      </c>
      <c r="L116" t="s">
        <v>304</v>
      </c>
    </row>
    <row r="117" spans="2:12" x14ac:dyDescent="0.35">
      <c r="B117" s="86" t="s">
        <v>293</v>
      </c>
      <c r="C117" t="s">
        <v>99</v>
      </c>
      <c r="D117" s="7">
        <v>0</v>
      </c>
      <c r="F117" s="7">
        <v>0</v>
      </c>
      <c r="I117" s="7">
        <v>0</v>
      </c>
    </row>
    <row r="118" spans="2:12" x14ac:dyDescent="0.35">
      <c r="B118" s="86" t="s">
        <v>294</v>
      </c>
      <c r="C118" t="s">
        <v>99</v>
      </c>
      <c r="D118" s="7">
        <v>2.961527777777778</v>
      </c>
      <c r="F118" s="7">
        <v>7.6058888888888889</v>
      </c>
      <c r="I118" s="7">
        <v>0</v>
      </c>
    </row>
    <row r="119" spans="2:12" x14ac:dyDescent="0.35">
      <c r="B119" t="s">
        <v>43</v>
      </c>
      <c r="C119" t="s">
        <v>99</v>
      </c>
      <c r="D119" s="7">
        <v>29.582861111111139</v>
      </c>
      <c r="F119" s="7">
        <v>111.6934722222223</v>
      </c>
      <c r="I119" s="7">
        <v>173.97261111111129</v>
      </c>
      <c r="L119" t="s">
        <v>305</v>
      </c>
    </row>
    <row r="120" spans="2:12" x14ac:dyDescent="0.35">
      <c r="B120" s="86" t="s">
        <v>292</v>
      </c>
      <c r="C120" t="s">
        <v>99</v>
      </c>
      <c r="D120" s="7">
        <v>0</v>
      </c>
      <c r="F120" s="7">
        <v>0</v>
      </c>
      <c r="I120" s="7">
        <v>0</v>
      </c>
    </row>
    <row r="121" spans="2:12" x14ac:dyDescent="0.35">
      <c r="B121" s="86" t="s">
        <v>293</v>
      </c>
      <c r="C121" t="s">
        <v>99</v>
      </c>
      <c r="D121" s="7">
        <v>29.582861111111139</v>
      </c>
      <c r="F121" s="7">
        <v>111.6934722222223</v>
      </c>
      <c r="I121" s="7">
        <v>173.97261111111129</v>
      </c>
    </row>
    <row r="122" spans="2:12" x14ac:dyDescent="0.35">
      <c r="B122" s="86" t="s">
        <v>294</v>
      </c>
      <c r="C122" t="s">
        <v>99</v>
      </c>
      <c r="D122" s="7">
        <v>0</v>
      </c>
      <c r="F122" s="7">
        <v>0</v>
      </c>
      <c r="I122" s="7">
        <v>0</v>
      </c>
    </row>
    <row r="123" spans="2:12" x14ac:dyDescent="0.35">
      <c r="B123" t="s">
        <v>295</v>
      </c>
      <c r="C123" t="s">
        <v>99</v>
      </c>
      <c r="D123" s="7">
        <v>71.166972222222284</v>
      </c>
      <c r="F123" s="7">
        <v>65.628250000000094</v>
      </c>
      <c r="I123" s="7">
        <v>33.841972222222303</v>
      </c>
      <c r="L123" t="s">
        <v>306</v>
      </c>
    </row>
    <row r="124" spans="2:12" x14ac:dyDescent="0.35">
      <c r="B124" s="86" t="s">
        <v>292</v>
      </c>
      <c r="C124" t="s">
        <v>99</v>
      </c>
      <c r="D124" s="7">
        <v>51.902111111111147</v>
      </c>
      <c r="F124" s="7">
        <v>46.363388888888899</v>
      </c>
      <c r="I124" s="7">
        <v>13.108138888888901</v>
      </c>
      <c r="L124" t="s">
        <v>306</v>
      </c>
    </row>
    <row r="125" spans="2:12" x14ac:dyDescent="0.35">
      <c r="B125" s="86" t="s">
        <v>293</v>
      </c>
      <c r="C125" t="s">
        <v>99</v>
      </c>
      <c r="D125" s="7">
        <v>0</v>
      </c>
      <c r="F125" s="7">
        <v>0</v>
      </c>
      <c r="I125" s="7">
        <v>0</v>
      </c>
      <c r="L125" t="s">
        <v>109</v>
      </c>
    </row>
    <row r="126" spans="2:12" x14ac:dyDescent="0.35">
      <c r="B126" s="86" t="s">
        <v>294</v>
      </c>
      <c r="C126" t="s">
        <v>99</v>
      </c>
      <c r="D126" s="7">
        <v>19.264861111111131</v>
      </c>
      <c r="F126" s="7">
        <v>19.264861111111099</v>
      </c>
      <c r="I126" s="7">
        <v>20.733833333333301</v>
      </c>
      <c r="L126" t="s">
        <v>109</v>
      </c>
    </row>
    <row r="127" spans="2:12" x14ac:dyDescent="0.35">
      <c r="B127" t="s">
        <v>296</v>
      </c>
      <c r="C127" t="s">
        <v>99</v>
      </c>
      <c r="D127" s="7"/>
      <c r="F127" s="7"/>
      <c r="I127" s="7"/>
      <c r="L127" t="s">
        <v>95</v>
      </c>
    </row>
    <row r="128" spans="2:12" x14ac:dyDescent="0.35">
      <c r="B128" s="86" t="s">
        <v>292</v>
      </c>
      <c r="C128" t="s">
        <v>99</v>
      </c>
      <c r="D128" s="7"/>
      <c r="F128" s="7"/>
      <c r="I128" s="7"/>
      <c r="L128" t="s">
        <v>95</v>
      </c>
    </row>
    <row r="129" spans="1:12" x14ac:dyDescent="0.35">
      <c r="B129" s="86" t="s">
        <v>293</v>
      </c>
      <c r="C129" t="s">
        <v>99</v>
      </c>
      <c r="D129" s="7"/>
      <c r="F129" s="7"/>
      <c r="I129" s="7"/>
      <c r="L129" t="s">
        <v>95</v>
      </c>
    </row>
    <row r="130" spans="1:12" x14ac:dyDescent="0.35">
      <c r="B130" s="86" t="s">
        <v>294</v>
      </c>
      <c r="C130" t="s">
        <v>99</v>
      </c>
      <c r="D130" s="7"/>
      <c r="F130" s="7"/>
      <c r="I130" s="7"/>
      <c r="L130" t="s">
        <v>95</v>
      </c>
    </row>
    <row r="131" spans="1:12" x14ac:dyDescent="0.35">
      <c r="B131" t="s">
        <v>297</v>
      </c>
      <c r="C131" t="s">
        <v>99</v>
      </c>
      <c r="D131" s="7">
        <v>295.95991666666669</v>
      </c>
      <c r="F131" s="7">
        <v>374</v>
      </c>
      <c r="I131" s="7">
        <v>245</v>
      </c>
      <c r="L131" t="s">
        <v>307</v>
      </c>
    </row>
    <row r="132" spans="1:12" x14ac:dyDescent="0.35">
      <c r="B132" s="86" t="s">
        <v>298</v>
      </c>
      <c r="C132" t="s">
        <v>99</v>
      </c>
      <c r="D132" s="7">
        <v>118.23875</v>
      </c>
      <c r="F132" s="7">
        <v>111.77652777777779</v>
      </c>
      <c r="I132" s="7">
        <v>16.6175</v>
      </c>
      <c r="L132" t="s">
        <v>308</v>
      </c>
    </row>
    <row r="133" spans="1:12" x14ac:dyDescent="0.35">
      <c r="B133" s="86" t="s">
        <v>299</v>
      </c>
      <c r="C133" t="s">
        <v>99</v>
      </c>
      <c r="D133" s="7">
        <v>29.582861111111111</v>
      </c>
      <c r="F133" s="7">
        <v>111.69347222222221</v>
      </c>
      <c r="I133" s="7">
        <v>173.97261111111112</v>
      </c>
      <c r="L133" t="s">
        <v>309</v>
      </c>
    </row>
    <row r="134" spans="1:12" x14ac:dyDescent="0.35">
      <c r="B134" s="86" t="s">
        <v>300</v>
      </c>
      <c r="C134" t="s">
        <v>99</v>
      </c>
      <c r="D134" s="7">
        <v>22.226388888888888</v>
      </c>
      <c r="F134" s="7">
        <v>26.870750000000001</v>
      </c>
      <c r="I134" s="7">
        <v>20.73383333333333</v>
      </c>
      <c r="L134" t="s">
        <v>309</v>
      </c>
    </row>
    <row r="136" spans="1:12" x14ac:dyDescent="0.35">
      <c r="A136" s="4" t="s">
        <v>57</v>
      </c>
      <c r="B136" s="4"/>
      <c r="D136" s="4">
        <v>2015</v>
      </c>
      <c r="E136" s="4">
        <v>2025</v>
      </c>
      <c r="F136" s="4">
        <v>2030</v>
      </c>
      <c r="G136" s="4">
        <v>2035</v>
      </c>
      <c r="H136" s="4">
        <v>2040</v>
      </c>
      <c r="I136" s="4">
        <v>2045</v>
      </c>
      <c r="J136" s="4">
        <v>2050</v>
      </c>
    </row>
    <row r="137" spans="1:12" x14ac:dyDescent="0.35">
      <c r="B137" t="s">
        <v>291</v>
      </c>
      <c r="C137" t="s">
        <v>99</v>
      </c>
      <c r="D137" s="7">
        <v>3</v>
      </c>
      <c r="E137" s="7"/>
      <c r="F137" s="7">
        <v>71</v>
      </c>
      <c r="G137" s="7"/>
      <c r="H137" s="7"/>
      <c r="I137" s="7">
        <v>116</v>
      </c>
      <c r="L137" t="s">
        <v>303</v>
      </c>
    </row>
    <row r="138" spans="1:12" x14ac:dyDescent="0.35">
      <c r="B138" s="86" t="s">
        <v>292</v>
      </c>
      <c r="C138" t="s">
        <v>99</v>
      </c>
      <c r="D138" s="7"/>
      <c r="E138" s="7"/>
      <c r="F138" s="7"/>
      <c r="G138" s="7"/>
      <c r="H138" s="7"/>
      <c r="I138" s="7"/>
      <c r="L138" t="s">
        <v>36</v>
      </c>
    </row>
    <row r="139" spans="1:12" x14ac:dyDescent="0.35">
      <c r="B139" s="86" t="s">
        <v>293</v>
      </c>
      <c r="C139" t="s">
        <v>99</v>
      </c>
      <c r="D139" s="7"/>
      <c r="E139" s="7"/>
      <c r="F139" s="7"/>
      <c r="G139" s="7"/>
      <c r="H139" s="7"/>
      <c r="I139" s="7"/>
      <c r="L139" t="s">
        <v>36</v>
      </c>
    </row>
    <row r="140" spans="1:12" x14ac:dyDescent="0.35">
      <c r="B140" s="86" t="s">
        <v>294</v>
      </c>
      <c r="C140" t="s">
        <v>99</v>
      </c>
      <c r="D140" s="7"/>
      <c r="E140" s="7"/>
      <c r="F140" s="7"/>
      <c r="G140" s="7"/>
      <c r="H140" s="7"/>
      <c r="I140" s="7"/>
      <c r="L140" t="s">
        <v>36</v>
      </c>
    </row>
    <row r="141" spans="1:12" x14ac:dyDescent="0.35">
      <c r="B141" t="s">
        <v>41</v>
      </c>
      <c r="C141" t="s">
        <v>99</v>
      </c>
      <c r="D141" s="7">
        <v>27.974674726527411</v>
      </c>
      <c r="E141" s="7"/>
      <c r="F141" s="7">
        <v>66.195650392137054</v>
      </c>
      <c r="G141" s="7"/>
      <c r="H141" s="7"/>
      <c r="I141" s="7">
        <v>60.208690906541499</v>
      </c>
      <c r="L141" t="s">
        <v>310</v>
      </c>
    </row>
    <row r="142" spans="1:12" x14ac:dyDescent="0.35">
      <c r="B142" s="86" t="s">
        <v>292</v>
      </c>
      <c r="C142" t="s">
        <v>99</v>
      </c>
      <c r="D142" s="7">
        <v>22.63726697665216</v>
      </c>
      <c r="E142" s="7"/>
      <c r="F142" s="7">
        <v>37.848534152107938</v>
      </c>
      <c r="G142" s="7"/>
      <c r="H142" s="7"/>
      <c r="I142" s="7">
        <v>44.5423727938756</v>
      </c>
    </row>
    <row r="143" spans="1:12" x14ac:dyDescent="0.35">
      <c r="B143" s="86" t="s">
        <v>293</v>
      </c>
      <c r="C143" t="s">
        <v>99</v>
      </c>
      <c r="D143" s="7">
        <v>1.1120817025662471</v>
      </c>
      <c r="E143" s="7"/>
      <c r="F143" s="7">
        <v>1.0889993249825696</v>
      </c>
      <c r="G143" s="7"/>
      <c r="H143" s="7"/>
      <c r="I143" s="7">
        <v>2.2992207676483401E-2</v>
      </c>
    </row>
    <row r="144" spans="1:12" x14ac:dyDescent="0.35">
      <c r="B144" s="86" t="s">
        <v>294</v>
      </c>
      <c r="C144" t="s">
        <v>99</v>
      </c>
      <c r="D144" s="7">
        <v>3.6877221918886227</v>
      </c>
      <c r="E144" s="7"/>
      <c r="F144" s="7">
        <v>27.258116915046546</v>
      </c>
      <c r="G144" s="7"/>
      <c r="H144" s="7"/>
      <c r="I144" s="7">
        <v>15.615338538776559</v>
      </c>
    </row>
    <row r="145" spans="2:12" x14ac:dyDescent="0.35">
      <c r="B145" t="s">
        <v>43</v>
      </c>
      <c r="C145" t="s">
        <v>99</v>
      </c>
      <c r="D145" s="7">
        <v>21.245674353670939</v>
      </c>
      <c r="E145" s="7"/>
      <c r="F145" s="7">
        <v>40.209401335788506</v>
      </c>
      <c r="G145" s="7"/>
      <c r="H145" s="7"/>
      <c r="I145" s="7">
        <v>89.057042031119394</v>
      </c>
      <c r="L145" t="s">
        <v>305</v>
      </c>
    </row>
    <row r="146" spans="2:12" x14ac:dyDescent="0.35">
      <c r="B146" s="86" t="s">
        <v>292</v>
      </c>
      <c r="C146" t="s">
        <v>99</v>
      </c>
      <c r="D146" s="7">
        <v>0</v>
      </c>
      <c r="E146" s="7"/>
      <c r="F146" s="7">
        <v>0</v>
      </c>
      <c r="G146" s="7"/>
      <c r="H146" s="7"/>
      <c r="I146" s="7">
        <v>0</v>
      </c>
    </row>
    <row r="147" spans="2:12" x14ac:dyDescent="0.35">
      <c r="B147" s="86" t="s">
        <v>293</v>
      </c>
      <c r="C147" t="s">
        <v>99</v>
      </c>
      <c r="D147" s="7">
        <v>21.173577422659147</v>
      </c>
      <c r="E147" s="7"/>
      <c r="F147" s="7">
        <v>39.945385291561792</v>
      </c>
      <c r="G147" s="7"/>
      <c r="H147" s="7"/>
      <c r="I147" s="7">
        <v>89.047676559042657</v>
      </c>
    </row>
    <row r="148" spans="2:12" x14ac:dyDescent="0.35">
      <c r="B148" s="86" t="s">
        <v>294</v>
      </c>
      <c r="C148" t="s">
        <v>99</v>
      </c>
      <c r="D148" s="7">
        <v>7.2096931011792501E-2</v>
      </c>
      <c r="E148" s="7"/>
      <c r="F148" s="7">
        <v>0.26401604422671554</v>
      </c>
      <c r="G148" s="7"/>
      <c r="H148" s="7"/>
      <c r="I148" s="7">
        <v>9.3654720767433336E-3</v>
      </c>
    </row>
    <row r="149" spans="2:12" x14ac:dyDescent="0.35">
      <c r="B149" t="s">
        <v>295</v>
      </c>
      <c r="C149" t="s">
        <v>99</v>
      </c>
      <c r="D149" s="7">
        <v>62.012025570142583</v>
      </c>
      <c r="E149" s="7"/>
      <c r="F149" s="7">
        <v>89.647142752436821</v>
      </c>
      <c r="G149" s="7"/>
      <c r="H149" s="7"/>
      <c r="I149" s="7">
        <v>10.395611203399699</v>
      </c>
      <c r="L149" t="s">
        <v>109</v>
      </c>
    </row>
    <row r="150" spans="2:12" x14ac:dyDescent="0.35">
      <c r="B150" s="86" t="s">
        <v>292</v>
      </c>
      <c r="C150" t="s">
        <v>99</v>
      </c>
      <c r="D150" s="7">
        <v>50.978652323347902</v>
      </c>
      <c r="E150" s="7"/>
      <c r="F150" s="7">
        <v>60.489445347892079</v>
      </c>
      <c r="G150" s="7"/>
      <c r="H150" s="7"/>
      <c r="I150" s="7">
        <v>2.10892510612446</v>
      </c>
      <c r="L150" t="s">
        <v>109</v>
      </c>
    </row>
    <row r="151" spans="2:12" x14ac:dyDescent="0.35">
      <c r="B151" s="86" t="s">
        <v>293</v>
      </c>
      <c r="C151" t="s">
        <v>99</v>
      </c>
      <c r="D151" s="7">
        <v>5.5777542910156184</v>
      </c>
      <c r="E151" s="7"/>
      <c r="F151" s="7">
        <v>4.9853395076995364</v>
      </c>
      <c r="G151" s="7"/>
      <c r="H151" s="7"/>
      <c r="I151" s="7">
        <v>0</v>
      </c>
      <c r="L151" t="s">
        <v>109</v>
      </c>
    </row>
    <row r="152" spans="2:12" x14ac:dyDescent="0.35">
      <c r="B152" s="86" t="s">
        <v>294</v>
      </c>
      <c r="C152" t="s">
        <v>99</v>
      </c>
      <c r="D152" s="7">
        <v>5.4556189557790633</v>
      </c>
      <c r="E152" s="7"/>
      <c r="F152" s="7">
        <v>24.172357896845192</v>
      </c>
      <c r="G152" s="7"/>
      <c r="H152" s="7"/>
      <c r="I152" s="7">
        <v>8.2866860972751901</v>
      </c>
      <c r="L152" t="s">
        <v>109</v>
      </c>
    </row>
    <row r="153" spans="2:12" x14ac:dyDescent="0.35">
      <c r="B153" t="s">
        <v>296</v>
      </c>
      <c r="C153" t="s">
        <v>99</v>
      </c>
      <c r="D153" s="7"/>
      <c r="E153" s="7"/>
      <c r="F153" s="7"/>
      <c r="G153" s="7"/>
      <c r="H153" s="7"/>
      <c r="I153" s="7"/>
      <c r="L153" t="s">
        <v>95</v>
      </c>
    </row>
    <row r="154" spans="2:12" x14ac:dyDescent="0.35">
      <c r="B154" s="86" t="s">
        <v>292</v>
      </c>
      <c r="C154" t="s">
        <v>99</v>
      </c>
      <c r="D154" s="7"/>
      <c r="E154" s="7"/>
      <c r="F154" s="7"/>
      <c r="G154" s="7"/>
      <c r="H154" s="7"/>
      <c r="I154" s="7"/>
      <c r="L154" t="s">
        <v>95</v>
      </c>
    </row>
    <row r="155" spans="2:12" x14ac:dyDescent="0.35">
      <c r="B155" s="86" t="s">
        <v>293</v>
      </c>
      <c r="C155" t="s">
        <v>99</v>
      </c>
      <c r="D155" s="7"/>
      <c r="E155" s="7"/>
      <c r="F155" s="7"/>
      <c r="G155" s="7"/>
      <c r="H155" s="7"/>
      <c r="I155" s="7"/>
      <c r="L155" t="s">
        <v>95</v>
      </c>
    </row>
    <row r="156" spans="2:12" x14ac:dyDescent="0.35">
      <c r="B156" s="86" t="s">
        <v>294</v>
      </c>
      <c r="C156" t="s">
        <v>99</v>
      </c>
      <c r="D156" s="7"/>
      <c r="E156" s="7"/>
      <c r="F156" s="7"/>
      <c r="G156" s="7"/>
      <c r="H156" s="7"/>
      <c r="I156" s="7"/>
      <c r="L156" t="s">
        <v>95</v>
      </c>
    </row>
    <row r="157" spans="2:12" x14ac:dyDescent="0.35">
      <c r="B157" t="s">
        <v>297</v>
      </c>
      <c r="C157" t="s">
        <v>99</v>
      </c>
      <c r="D157" s="7">
        <v>114</v>
      </c>
      <c r="E157" s="7"/>
      <c r="F157" s="7">
        <v>267</v>
      </c>
      <c r="G157" s="7"/>
      <c r="H157" s="7"/>
      <c r="I157" s="7">
        <v>276</v>
      </c>
      <c r="L157" t="s">
        <v>311</v>
      </c>
    </row>
    <row r="158" spans="2:12" x14ac:dyDescent="0.35">
      <c r="B158" s="86" t="s">
        <v>298</v>
      </c>
      <c r="C158" t="s">
        <v>99</v>
      </c>
      <c r="D158" s="7">
        <v>73.615919300000002</v>
      </c>
      <c r="E158" s="7"/>
      <c r="F158" s="7">
        <v>98.337979500000017</v>
      </c>
      <c r="G158" s="7"/>
      <c r="H158" s="7"/>
      <c r="I158" s="7">
        <v>46.651297900000024</v>
      </c>
      <c r="L158" t="s">
        <v>309</v>
      </c>
    </row>
    <row r="159" spans="2:12" x14ac:dyDescent="0.35">
      <c r="B159" s="86" t="s">
        <v>299</v>
      </c>
      <c r="C159" t="s">
        <v>99</v>
      </c>
      <c r="D159" s="7">
        <v>27.863413416241006</v>
      </c>
      <c r="E159" s="7"/>
      <c r="F159" s="7">
        <v>46.019724124243893</v>
      </c>
      <c r="G159" s="7"/>
      <c r="H159" s="7"/>
      <c r="I159" s="7">
        <v>89.070668766719137</v>
      </c>
      <c r="L159" t="s">
        <v>309</v>
      </c>
    </row>
    <row r="160" spans="2:12" x14ac:dyDescent="0.35">
      <c r="B160" s="86" t="s">
        <v>300</v>
      </c>
      <c r="C160" t="s">
        <v>99</v>
      </c>
      <c r="D160" s="7">
        <v>9.7530419340998531</v>
      </c>
      <c r="E160" s="7"/>
      <c r="F160" s="7">
        <v>51.694490856118449</v>
      </c>
      <c r="G160" s="7"/>
      <c r="H160" s="7"/>
      <c r="I160" s="7">
        <v>23.939377474341381</v>
      </c>
      <c r="L160" t="s">
        <v>309</v>
      </c>
    </row>
    <row r="162" spans="1:12" x14ac:dyDescent="0.35">
      <c r="A162" s="4" t="s">
        <v>22</v>
      </c>
      <c r="B162" s="4"/>
      <c r="D162" s="4">
        <v>2015</v>
      </c>
      <c r="E162" s="4">
        <v>2025</v>
      </c>
      <c r="F162" s="4">
        <v>2030</v>
      </c>
      <c r="G162" s="4">
        <v>2035</v>
      </c>
      <c r="H162" s="4">
        <v>2040</v>
      </c>
      <c r="I162" s="4">
        <v>2045</v>
      </c>
      <c r="J162" s="4">
        <v>2050</v>
      </c>
    </row>
    <row r="163" spans="1:12" x14ac:dyDescent="0.35">
      <c r="B163" t="s">
        <v>291</v>
      </c>
      <c r="C163" t="s">
        <v>99</v>
      </c>
      <c r="L163" t="s">
        <v>36</v>
      </c>
    </row>
    <row r="164" spans="1:12" x14ac:dyDescent="0.35">
      <c r="B164" s="86" t="s">
        <v>292</v>
      </c>
      <c r="C164" t="s">
        <v>99</v>
      </c>
      <c r="E164" s="21"/>
      <c r="L164" t="s">
        <v>36</v>
      </c>
    </row>
    <row r="165" spans="1:12" x14ac:dyDescent="0.35">
      <c r="B165" s="86" t="s">
        <v>293</v>
      </c>
      <c r="C165" t="s">
        <v>99</v>
      </c>
      <c r="E165" s="21"/>
      <c r="L165" t="s">
        <v>36</v>
      </c>
    </row>
    <row r="166" spans="1:12" x14ac:dyDescent="0.35">
      <c r="B166" s="86" t="s">
        <v>294</v>
      </c>
      <c r="C166" t="s">
        <v>99</v>
      </c>
      <c r="E166" s="21"/>
      <c r="L166" t="s">
        <v>36</v>
      </c>
    </row>
    <row r="167" spans="1:12" x14ac:dyDescent="0.35">
      <c r="B167" t="s">
        <v>41</v>
      </c>
      <c r="C167" t="s">
        <v>99</v>
      </c>
      <c r="D167" s="7">
        <v>36.307500000000033</v>
      </c>
      <c r="E167" s="7"/>
      <c r="F167" s="7">
        <v>32.925277777777808</v>
      </c>
      <c r="G167" s="7"/>
      <c r="H167" s="7"/>
      <c r="I167" s="7">
        <v>55.185833333333399</v>
      </c>
      <c r="L167" t="s">
        <v>310</v>
      </c>
    </row>
    <row r="168" spans="1:12" x14ac:dyDescent="0.35">
      <c r="B168" s="86" t="s">
        <v>292</v>
      </c>
      <c r="C168" t="s">
        <v>99</v>
      </c>
      <c r="D168" s="7">
        <v>36.307500000000033</v>
      </c>
      <c r="E168" s="7"/>
      <c r="F168" s="7">
        <v>32.923055555555592</v>
      </c>
      <c r="G168" s="7"/>
      <c r="H168" s="7"/>
      <c r="I168" s="7">
        <v>53.183611111111198</v>
      </c>
    </row>
    <row r="169" spans="1:12" x14ac:dyDescent="0.35">
      <c r="B169" s="86" t="s">
        <v>293</v>
      </c>
      <c r="C169" t="s">
        <v>99</v>
      </c>
      <c r="D169" s="7">
        <v>0</v>
      </c>
      <c r="E169" s="7"/>
      <c r="F169" s="7">
        <v>0</v>
      </c>
      <c r="G169" s="7"/>
      <c r="H169" s="7"/>
      <c r="I169" s="7">
        <v>0</v>
      </c>
    </row>
    <row r="170" spans="1:12" x14ac:dyDescent="0.35">
      <c r="B170" s="86" t="s">
        <v>294</v>
      </c>
      <c r="C170" t="s">
        <v>99</v>
      </c>
      <c r="D170" s="7">
        <v>0</v>
      </c>
      <c r="E170" s="7"/>
      <c r="F170" s="7">
        <v>2.222222222222224E-3</v>
      </c>
      <c r="G170" s="7"/>
      <c r="H170" s="7"/>
      <c r="I170" s="7">
        <v>2.0022222222222199</v>
      </c>
    </row>
    <row r="171" spans="1:12" x14ac:dyDescent="0.35">
      <c r="B171" t="s">
        <v>43</v>
      </c>
      <c r="C171" t="s">
        <v>99</v>
      </c>
      <c r="D171" s="7">
        <v>29.3827777777778</v>
      </c>
      <c r="E171" s="7"/>
      <c r="F171" s="7">
        <v>75.89305555555562</v>
      </c>
      <c r="G171" s="7"/>
      <c r="H171" s="7"/>
      <c r="I171" s="7">
        <v>6.8291666666666719</v>
      </c>
      <c r="L171" t="s">
        <v>305</v>
      </c>
    </row>
    <row r="172" spans="1:12" x14ac:dyDescent="0.35">
      <c r="B172" s="86" t="s">
        <v>292</v>
      </c>
      <c r="C172" t="s">
        <v>99</v>
      </c>
      <c r="D172" s="7"/>
      <c r="E172" s="7"/>
      <c r="F172" s="7"/>
      <c r="G172" s="7"/>
      <c r="H172" s="7"/>
      <c r="I172" s="7"/>
    </row>
    <row r="173" spans="1:12" x14ac:dyDescent="0.35">
      <c r="B173" s="86" t="s">
        <v>293</v>
      </c>
      <c r="C173" t="s">
        <v>99</v>
      </c>
      <c r="D173" s="7">
        <v>29.3827777777778</v>
      </c>
      <c r="E173" s="7"/>
      <c r="F173" s="7">
        <v>75.89305555555562</v>
      </c>
      <c r="G173" s="7"/>
      <c r="H173" s="7"/>
      <c r="I173" s="7">
        <v>6.8291666666666719</v>
      </c>
    </row>
    <row r="174" spans="1:12" x14ac:dyDescent="0.35">
      <c r="B174" s="86" t="s">
        <v>294</v>
      </c>
      <c r="C174" t="s">
        <v>99</v>
      </c>
      <c r="D174" s="7">
        <v>0</v>
      </c>
      <c r="E174" s="7"/>
      <c r="F174" s="7">
        <v>0</v>
      </c>
      <c r="G174" s="7"/>
      <c r="H174" s="7"/>
      <c r="I174" s="7">
        <v>0</v>
      </c>
    </row>
    <row r="175" spans="1:12" x14ac:dyDescent="0.35">
      <c r="B175" t="s">
        <v>295</v>
      </c>
      <c r="C175" t="s">
        <v>99</v>
      </c>
      <c r="D175" s="7">
        <v>82.118333333333396</v>
      </c>
      <c r="E175" s="7"/>
      <c r="F175" s="7">
        <v>82.541666666666728</v>
      </c>
      <c r="G175" s="7"/>
      <c r="H175" s="7"/>
      <c r="I175" s="7">
        <v>45.455833333333402</v>
      </c>
      <c r="L175" t="s">
        <v>109</v>
      </c>
    </row>
    <row r="176" spans="1:12" x14ac:dyDescent="0.35">
      <c r="B176" s="86" t="s">
        <v>292</v>
      </c>
      <c r="C176" t="s">
        <v>99</v>
      </c>
      <c r="D176" s="7">
        <v>81.27138888888895</v>
      </c>
      <c r="E176" s="7"/>
      <c r="F176" s="7">
        <v>59.605833333333379</v>
      </c>
      <c r="G176" s="7"/>
      <c r="H176" s="7"/>
      <c r="I176" s="7">
        <v>42.436666666666703</v>
      </c>
      <c r="L176" t="s">
        <v>109</v>
      </c>
    </row>
    <row r="177" spans="2:12" x14ac:dyDescent="0.35">
      <c r="B177" s="86" t="s">
        <v>293</v>
      </c>
      <c r="C177" t="s">
        <v>99</v>
      </c>
      <c r="D177" s="7">
        <v>0.84694444444444517</v>
      </c>
      <c r="E177" s="7"/>
      <c r="F177" s="7">
        <v>0.8227777777777785</v>
      </c>
      <c r="G177" s="7"/>
      <c r="H177" s="7"/>
      <c r="I177" s="7">
        <v>0.81027777777777799</v>
      </c>
      <c r="L177" t="s">
        <v>109</v>
      </c>
    </row>
    <row r="178" spans="2:12" x14ac:dyDescent="0.35">
      <c r="B178" s="86" t="s">
        <v>294</v>
      </c>
      <c r="C178" t="s">
        <v>99</v>
      </c>
      <c r="D178" s="7">
        <v>0</v>
      </c>
      <c r="E178" s="7"/>
      <c r="F178" s="7">
        <v>22.113055555555569</v>
      </c>
      <c r="G178" s="7"/>
      <c r="H178" s="7"/>
      <c r="I178" s="7">
        <v>2.20888888888889</v>
      </c>
      <c r="L178" t="s">
        <v>109</v>
      </c>
    </row>
    <row r="179" spans="2:12" x14ac:dyDescent="0.35">
      <c r="B179" t="s">
        <v>296</v>
      </c>
      <c r="C179" t="s">
        <v>99</v>
      </c>
      <c r="D179" s="7"/>
      <c r="E179" s="7"/>
      <c r="F179" s="7"/>
      <c r="G179" s="7"/>
      <c r="H179" s="7"/>
      <c r="I179" s="7"/>
      <c r="L179" t="s">
        <v>95</v>
      </c>
    </row>
    <row r="180" spans="2:12" x14ac:dyDescent="0.35">
      <c r="B180" s="86" t="s">
        <v>292</v>
      </c>
      <c r="C180" t="s">
        <v>99</v>
      </c>
      <c r="D180" s="7"/>
      <c r="E180" s="7"/>
      <c r="F180" s="7"/>
      <c r="G180" s="7"/>
      <c r="H180" s="7"/>
      <c r="I180" s="7"/>
      <c r="L180" t="s">
        <v>95</v>
      </c>
    </row>
    <row r="181" spans="2:12" x14ac:dyDescent="0.35">
      <c r="B181" s="86" t="s">
        <v>293</v>
      </c>
      <c r="C181" t="s">
        <v>99</v>
      </c>
      <c r="D181" s="7"/>
      <c r="E181" s="7"/>
      <c r="F181" s="7"/>
      <c r="G181" s="7"/>
      <c r="H181" s="7"/>
      <c r="I181" s="7"/>
      <c r="L181" t="s">
        <v>95</v>
      </c>
    </row>
    <row r="182" spans="2:12" x14ac:dyDescent="0.35">
      <c r="B182" s="86" t="s">
        <v>294</v>
      </c>
      <c r="C182" t="s">
        <v>99</v>
      </c>
      <c r="D182" s="7"/>
      <c r="E182" s="7"/>
      <c r="F182" s="7"/>
      <c r="G182" s="7"/>
      <c r="H182" s="7"/>
      <c r="I182" s="7"/>
      <c r="L182" t="s">
        <v>95</v>
      </c>
    </row>
    <row r="183" spans="2:12" x14ac:dyDescent="0.35">
      <c r="B183" t="s">
        <v>297</v>
      </c>
      <c r="C183" t="s">
        <v>99</v>
      </c>
      <c r="D183" s="7">
        <v>147.80861111111119</v>
      </c>
      <c r="E183" s="7"/>
      <c r="F183" s="7">
        <v>191.36000000000021</v>
      </c>
      <c r="G183" s="7"/>
      <c r="H183" s="7"/>
      <c r="I183" s="7">
        <v>107.4708333333334</v>
      </c>
      <c r="L183" t="s">
        <v>309</v>
      </c>
    </row>
    <row r="184" spans="2:12" x14ac:dyDescent="0.35">
      <c r="B184" s="86" t="s">
        <v>298</v>
      </c>
      <c r="C184" t="s">
        <v>99</v>
      </c>
      <c r="D184" s="7">
        <v>117.578888888889</v>
      </c>
      <c r="E184" s="7"/>
      <c r="F184" s="7">
        <v>92.528888888888957</v>
      </c>
      <c r="G184" s="7"/>
      <c r="H184" s="7"/>
      <c r="I184" s="7">
        <v>95.620277777777858</v>
      </c>
      <c r="L184" t="s">
        <v>309</v>
      </c>
    </row>
    <row r="185" spans="2:12" x14ac:dyDescent="0.35">
      <c r="B185" s="86" t="s">
        <v>299</v>
      </c>
      <c r="C185" t="s">
        <v>99</v>
      </c>
      <c r="D185" s="7">
        <v>30.22972222222225</v>
      </c>
      <c r="E185" s="7"/>
      <c r="F185" s="7">
        <v>76.715833333333407</v>
      </c>
      <c r="G185" s="7"/>
      <c r="H185" s="7"/>
      <c r="I185" s="7">
        <v>7.6394444444444511</v>
      </c>
      <c r="L185" t="s">
        <v>309</v>
      </c>
    </row>
    <row r="186" spans="2:12" x14ac:dyDescent="0.35">
      <c r="B186" s="86" t="s">
        <v>300</v>
      </c>
      <c r="C186" t="s">
        <v>99</v>
      </c>
      <c r="D186" s="7">
        <v>0</v>
      </c>
      <c r="E186" s="7"/>
      <c r="F186" s="7">
        <v>22.115277777777791</v>
      </c>
      <c r="G186" s="7"/>
      <c r="H186" s="7"/>
      <c r="I186" s="7">
        <v>4.2111111111111148</v>
      </c>
      <c r="L186" t="s">
        <v>309</v>
      </c>
    </row>
  </sheetData>
  <mergeCells count="2">
    <mergeCell ref="A6:B6"/>
    <mergeCell ref="L6:M6"/>
  </mergeCells>
  <pageMargins left="0.7" right="0.7" top="0.78740157499999996" bottom="0.78740157499999996" header="0.3" footer="0.3"/>
  <pageSetup paperSize="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CA810-6216-4719-8E6A-0586163A699D}">
  <sheetPr>
    <tabColor theme="7" tint="0.39997558519241921"/>
  </sheetPr>
  <dimension ref="A1:AF64"/>
  <sheetViews>
    <sheetView zoomScale="70" zoomScaleNormal="70" workbookViewId="0">
      <selection activeCell="K25" sqref="K25"/>
    </sheetView>
  </sheetViews>
  <sheetFormatPr baseColWidth="10" defaultRowHeight="14.5" x14ac:dyDescent="0.35"/>
  <cols>
    <col min="1" max="1" width="36.453125" customWidth="1"/>
    <col min="2" max="2" width="36.54296875" customWidth="1"/>
    <col min="10" max="10" width="9" customWidth="1"/>
    <col min="11" max="11" width="8.26953125" customWidth="1"/>
    <col min="12" max="12" width="72.26953125" bestFit="1" customWidth="1"/>
    <col min="13" max="13" width="31.81640625" customWidth="1"/>
    <col min="21" max="21" width="14.453125" customWidth="1"/>
    <col min="24" max="24" width="18.26953125" customWidth="1"/>
    <col min="25" max="25" width="23.81640625" bestFit="1" customWidth="1"/>
  </cols>
  <sheetData>
    <row r="1" spans="1:32" s="89" customFormat="1" ht="21" x14ac:dyDescent="0.5">
      <c r="A1" s="88" t="s">
        <v>312</v>
      </c>
    </row>
    <row r="4" spans="1:32" s="89" customFormat="1" ht="18.5" x14ac:dyDescent="0.45">
      <c r="A4" s="90" t="s">
        <v>313</v>
      </c>
      <c r="B4" s="90"/>
      <c r="C4" s="90"/>
      <c r="D4" s="90"/>
      <c r="E4" s="90"/>
    </row>
    <row r="6" spans="1:32" x14ac:dyDescent="0.35">
      <c r="A6" s="4" t="s">
        <v>376</v>
      </c>
      <c r="B6" s="4"/>
      <c r="C6" s="4"/>
      <c r="D6" s="4">
        <v>2015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  <c r="M6" s="4"/>
      <c r="N6" s="4"/>
      <c r="O6" s="4"/>
      <c r="P6" s="4"/>
      <c r="Q6" s="4"/>
      <c r="R6" s="4"/>
      <c r="S6" s="4"/>
      <c r="T6" s="4"/>
      <c r="X6" s="127"/>
      <c r="Y6" s="127"/>
      <c r="Z6" s="4"/>
      <c r="AA6" s="4"/>
      <c r="AB6" s="4"/>
      <c r="AC6" s="4"/>
      <c r="AD6" s="4"/>
      <c r="AE6" s="4"/>
      <c r="AF6" s="4"/>
    </row>
    <row r="7" spans="1:32" x14ac:dyDescent="0.35">
      <c r="B7" t="s">
        <v>54</v>
      </c>
      <c r="C7" t="s">
        <v>40</v>
      </c>
      <c r="D7" s="7">
        <v>-26.9</v>
      </c>
      <c r="E7" s="7">
        <v>3.7</v>
      </c>
      <c r="F7" s="7">
        <v>1.5</v>
      </c>
      <c r="G7" s="7">
        <v>3.1907379431216913</v>
      </c>
      <c r="H7" s="7">
        <v>0.2324225088360814</v>
      </c>
      <c r="I7" s="7">
        <v>-11.346731212008843</v>
      </c>
      <c r="J7" s="7"/>
      <c r="L7" t="s">
        <v>48</v>
      </c>
    </row>
    <row r="9" spans="1:32" x14ac:dyDescent="0.35">
      <c r="B9" t="s">
        <v>314</v>
      </c>
      <c r="C9" t="s">
        <v>40</v>
      </c>
      <c r="D9">
        <v>0</v>
      </c>
      <c r="E9">
        <v>0</v>
      </c>
      <c r="F9" s="91">
        <v>0</v>
      </c>
      <c r="G9" s="91">
        <v>0</v>
      </c>
      <c r="H9" s="91">
        <v>0</v>
      </c>
      <c r="I9" s="91">
        <v>-7.4</v>
      </c>
    </row>
    <row r="10" spans="1:32" x14ac:dyDescent="0.35">
      <c r="B10" t="s">
        <v>315</v>
      </c>
      <c r="C10" t="s">
        <v>40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32" x14ac:dyDescent="0.35">
      <c r="B11" s="9" t="s">
        <v>316</v>
      </c>
      <c r="C11" t="s">
        <v>40</v>
      </c>
      <c r="D11">
        <v>0</v>
      </c>
      <c r="E11">
        <v>0</v>
      </c>
      <c r="F11" s="91">
        <v>-0.1</v>
      </c>
      <c r="G11" s="91">
        <v>-0.3</v>
      </c>
      <c r="H11" s="91">
        <v>-20</v>
      </c>
      <c r="I11" s="91">
        <v>-36</v>
      </c>
      <c r="M11" s="9"/>
      <c r="Y11" s="9"/>
    </row>
    <row r="12" spans="1:32" x14ac:dyDescent="0.35">
      <c r="B12" s="9" t="s">
        <v>317</v>
      </c>
      <c r="C12" t="s">
        <v>40</v>
      </c>
      <c r="D12">
        <v>0</v>
      </c>
      <c r="E12">
        <v>0</v>
      </c>
      <c r="F12" s="91">
        <v>0</v>
      </c>
      <c r="G12" s="91">
        <v>0</v>
      </c>
      <c r="H12" s="91">
        <v>0</v>
      </c>
      <c r="I12" s="91">
        <v>-1.2093608571428567</v>
      </c>
      <c r="M12" s="9"/>
      <c r="Y12" s="9"/>
    </row>
    <row r="13" spans="1:32" x14ac:dyDescent="0.35">
      <c r="B13" s="9" t="s">
        <v>53</v>
      </c>
      <c r="C13" t="s">
        <v>40</v>
      </c>
      <c r="D13">
        <v>0</v>
      </c>
      <c r="E13">
        <v>0</v>
      </c>
      <c r="F13" s="91">
        <v>0</v>
      </c>
      <c r="G13" s="91">
        <v>0</v>
      </c>
      <c r="H13" s="91">
        <v>-2</v>
      </c>
      <c r="I13" s="91">
        <v>-20</v>
      </c>
      <c r="M13" s="9"/>
      <c r="Y13" s="9"/>
    </row>
    <row r="14" spans="1:32" x14ac:dyDescent="0.35">
      <c r="B14" t="s">
        <v>318</v>
      </c>
      <c r="C14" t="s">
        <v>40</v>
      </c>
      <c r="D14" s="7">
        <f>SUM(D9:D13)</f>
        <v>0</v>
      </c>
      <c r="E14" s="7">
        <f t="shared" ref="E14:I14" si="0">SUM(E9:E13)</f>
        <v>0</v>
      </c>
      <c r="F14" s="7">
        <f t="shared" si="0"/>
        <v>-0.1</v>
      </c>
      <c r="G14" s="7">
        <f t="shared" si="0"/>
        <v>-0.3</v>
      </c>
      <c r="H14" s="7">
        <f t="shared" si="0"/>
        <v>-22</v>
      </c>
      <c r="I14" s="7">
        <f t="shared" si="0"/>
        <v>-64.60936085714286</v>
      </c>
    </row>
    <row r="16" spans="1:32" x14ac:dyDescent="0.35">
      <c r="A16" s="6" t="s">
        <v>108</v>
      </c>
      <c r="B16" s="29"/>
      <c r="D16" s="4">
        <v>2020</v>
      </c>
      <c r="E16" s="4">
        <v>2025</v>
      </c>
      <c r="F16" s="4">
        <v>2030</v>
      </c>
      <c r="G16" s="4">
        <v>2035</v>
      </c>
      <c r="H16" s="4">
        <v>2040</v>
      </c>
      <c r="I16" s="4">
        <v>2045</v>
      </c>
      <c r="J16" s="4">
        <v>2050</v>
      </c>
    </row>
    <row r="17" spans="1:19" x14ac:dyDescent="0.35">
      <c r="B17" t="s">
        <v>47</v>
      </c>
      <c r="C17" t="s">
        <v>40</v>
      </c>
      <c r="D17">
        <v>0</v>
      </c>
      <c r="E17">
        <v>0</v>
      </c>
      <c r="F17" s="7">
        <v>-25</v>
      </c>
      <c r="G17" s="7">
        <v>-25</v>
      </c>
      <c r="H17" s="7">
        <v>-25</v>
      </c>
      <c r="I17" s="7">
        <v>-25</v>
      </c>
      <c r="N17" s="7"/>
      <c r="O17" s="7"/>
      <c r="P17" s="7"/>
      <c r="Q17" s="7"/>
      <c r="R17" s="7"/>
      <c r="S17" s="7"/>
    </row>
    <row r="18" spans="1:19" x14ac:dyDescent="0.35">
      <c r="F18" s="7"/>
      <c r="G18" s="7"/>
      <c r="H18" s="7"/>
      <c r="I18" s="7"/>
      <c r="N18" s="7"/>
      <c r="O18" s="7"/>
      <c r="P18" s="7"/>
      <c r="Q18" s="7"/>
      <c r="R18" s="7"/>
      <c r="S18" s="7"/>
    </row>
    <row r="19" spans="1:19" x14ac:dyDescent="0.35">
      <c r="B19" t="s">
        <v>314</v>
      </c>
      <c r="C19" t="s">
        <v>40</v>
      </c>
      <c r="D19">
        <v>0</v>
      </c>
      <c r="E19">
        <v>0</v>
      </c>
      <c r="F19" s="7">
        <v>0</v>
      </c>
      <c r="G19" s="7">
        <v>0</v>
      </c>
      <c r="H19" s="7">
        <v>0</v>
      </c>
      <c r="I19" s="7">
        <v>0</v>
      </c>
      <c r="L19" t="s">
        <v>319</v>
      </c>
      <c r="N19" s="7"/>
      <c r="O19" s="7"/>
      <c r="P19" s="7"/>
      <c r="Q19" s="7"/>
      <c r="R19" s="7"/>
      <c r="S19" s="7"/>
    </row>
    <row r="20" spans="1:19" x14ac:dyDescent="0.35">
      <c r="B20" s="111" t="s">
        <v>315</v>
      </c>
      <c r="C20" t="s">
        <v>40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N20" s="7"/>
      <c r="O20" s="7"/>
      <c r="P20" s="7"/>
      <c r="Q20" s="7"/>
      <c r="R20" s="7"/>
      <c r="S20" s="7"/>
    </row>
    <row r="21" spans="1:19" ht="16.5" x14ac:dyDescent="0.45">
      <c r="B21" s="111" t="s">
        <v>320</v>
      </c>
      <c r="C21" t="s">
        <v>321</v>
      </c>
      <c r="D21">
        <v>0</v>
      </c>
      <c r="E21">
        <v>0</v>
      </c>
      <c r="F21" s="7">
        <v>-0.6</v>
      </c>
      <c r="G21" s="7">
        <v>-3.7</v>
      </c>
      <c r="H21" s="7">
        <v>-6.6</v>
      </c>
      <c r="I21" s="7">
        <v>-9.26</v>
      </c>
      <c r="N21" s="7"/>
      <c r="O21" s="7"/>
      <c r="P21" s="7"/>
      <c r="Q21" s="7"/>
      <c r="R21" s="7"/>
      <c r="S21" s="7"/>
    </row>
    <row r="22" spans="1:19" x14ac:dyDescent="0.35">
      <c r="B22" s="112" t="s">
        <v>322</v>
      </c>
      <c r="C22" t="s">
        <v>40</v>
      </c>
      <c r="D22">
        <v>0</v>
      </c>
      <c r="E22">
        <v>0</v>
      </c>
      <c r="F22" s="7">
        <v>-0.6</v>
      </c>
      <c r="G22" s="7">
        <v>-3.3</v>
      </c>
      <c r="H22" s="7">
        <v>-7.3</v>
      </c>
      <c r="I22" s="7">
        <v>-10.5</v>
      </c>
      <c r="N22" s="7"/>
      <c r="O22" s="7"/>
      <c r="P22" s="7"/>
      <c r="Q22" s="7"/>
      <c r="R22" s="7"/>
      <c r="S22" s="7"/>
    </row>
    <row r="23" spans="1:19" x14ac:dyDescent="0.35">
      <c r="B23" s="112" t="s">
        <v>53</v>
      </c>
      <c r="C23" t="s">
        <v>40</v>
      </c>
      <c r="D23">
        <v>0</v>
      </c>
      <c r="E23">
        <v>0</v>
      </c>
      <c r="F23" s="7">
        <v>0</v>
      </c>
      <c r="G23" s="7">
        <v>0</v>
      </c>
      <c r="H23" s="7">
        <v>0</v>
      </c>
      <c r="I23" s="7">
        <v>-14</v>
      </c>
      <c r="N23" s="7"/>
      <c r="O23" s="7"/>
      <c r="P23" s="7"/>
      <c r="Q23" s="7"/>
      <c r="R23" s="7"/>
      <c r="S23" s="7"/>
    </row>
    <row r="24" spans="1:19" x14ac:dyDescent="0.35">
      <c r="B24" s="111" t="s">
        <v>318</v>
      </c>
      <c r="C24" t="s">
        <v>40</v>
      </c>
      <c r="D24">
        <v>0</v>
      </c>
      <c r="E24" s="7">
        <v>0</v>
      </c>
      <c r="F24" s="7">
        <v>-1.2</v>
      </c>
      <c r="G24" s="7">
        <v>-7</v>
      </c>
      <c r="H24" s="7">
        <v>-13.899999999999999</v>
      </c>
      <c r="I24" s="7">
        <v>-33.76</v>
      </c>
      <c r="N24" s="7"/>
      <c r="O24" s="7"/>
      <c r="P24" s="7"/>
      <c r="Q24" s="7"/>
      <c r="R24" s="7"/>
      <c r="S24" s="7"/>
    </row>
    <row r="25" spans="1:19" x14ac:dyDescent="0.35">
      <c r="N25" s="7"/>
      <c r="O25" s="7"/>
      <c r="P25" s="7"/>
      <c r="Q25" s="7"/>
      <c r="R25" s="7"/>
      <c r="S25" s="7"/>
    </row>
    <row r="26" spans="1:19" x14ac:dyDescent="0.35">
      <c r="A26" s="8" t="s">
        <v>141</v>
      </c>
      <c r="B26" s="30"/>
      <c r="D26" s="4">
        <v>2018</v>
      </c>
      <c r="E26" s="4">
        <v>2025</v>
      </c>
      <c r="F26" s="4">
        <v>2030</v>
      </c>
      <c r="G26" s="4">
        <v>2035</v>
      </c>
      <c r="H26" s="4">
        <v>2040</v>
      </c>
      <c r="I26" s="4">
        <v>2045</v>
      </c>
      <c r="J26" s="4">
        <v>2050</v>
      </c>
    </row>
    <row r="27" spans="1:19" x14ac:dyDescent="0.35">
      <c r="B27" t="s">
        <v>47</v>
      </c>
      <c r="C27" t="s">
        <v>40</v>
      </c>
      <c r="D27" s="7">
        <v>-18.3</v>
      </c>
      <c r="E27" s="7"/>
      <c r="F27" s="7">
        <v>-6</v>
      </c>
      <c r="G27" s="7">
        <v>-14</v>
      </c>
      <c r="H27" s="7">
        <v>-30</v>
      </c>
      <c r="I27" s="7">
        <v>-41</v>
      </c>
    </row>
    <row r="28" spans="1:19" x14ac:dyDescent="0.35">
      <c r="D28" s="7"/>
      <c r="E28" s="7"/>
      <c r="F28" s="7"/>
      <c r="G28" s="7"/>
      <c r="H28" s="7"/>
      <c r="I28" s="7"/>
    </row>
    <row r="29" spans="1:19" x14ac:dyDescent="0.35">
      <c r="B29" t="s">
        <v>314</v>
      </c>
      <c r="C29" t="s">
        <v>40</v>
      </c>
      <c r="D29" s="7"/>
      <c r="E29" s="7"/>
      <c r="F29" s="7">
        <v>0</v>
      </c>
      <c r="G29" s="7">
        <v>-3.2</v>
      </c>
      <c r="H29" s="7">
        <v>-5.6</v>
      </c>
      <c r="I29" s="7">
        <v>-7.2</v>
      </c>
    </row>
    <row r="30" spans="1:19" x14ac:dyDescent="0.35">
      <c r="B30" t="s">
        <v>315</v>
      </c>
      <c r="C30" t="s">
        <v>40</v>
      </c>
      <c r="D30" s="7"/>
      <c r="E30" s="7"/>
      <c r="F30" s="7">
        <v>-0.9</v>
      </c>
      <c r="G30" s="7">
        <v>-2.2000000000000002</v>
      </c>
      <c r="H30" s="7">
        <v>-3.5</v>
      </c>
      <c r="I30" s="7">
        <v>-5.2</v>
      </c>
      <c r="L30" t="s">
        <v>323</v>
      </c>
    </row>
    <row r="31" spans="1:19" x14ac:dyDescent="0.35">
      <c r="B31" s="9" t="s">
        <v>316</v>
      </c>
      <c r="C31" t="s">
        <v>40</v>
      </c>
      <c r="D31" s="7"/>
      <c r="E31" s="7"/>
      <c r="F31" s="7">
        <v>-1.3</v>
      </c>
      <c r="G31" s="7">
        <v>-2.1</v>
      </c>
      <c r="H31" s="7">
        <v>-4.5</v>
      </c>
      <c r="I31" s="7">
        <v>-6.6</v>
      </c>
    </row>
    <row r="32" spans="1:19" x14ac:dyDescent="0.35">
      <c r="B32" s="9" t="s">
        <v>317</v>
      </c>
      <c r="C32" t="s">
        <v>40</v>
      </c>
      <c r="D32" s="7"/>
      <c r="E32" s="7"/>
      <c r="F32" s="7">
        <v>0</v>
      </c>
      <c r="G32" s="7">
        <v>0</v>
      </c>
      <c r="H32" s="7">
        <v>-4.7</v>
      </c>
      <c r="I32" s="7">
        <v>-10</v>
      </c>
    </row>
    <row r="33" spans="1:10" x14ac:dyDescent="0.35">
      <c r="B33" s="9" t="s">
        <v>53</v>
      </c>
      <c r="C33" t="s">
        <v>40</v>
      </c>
      <c r="D33" s="7"/>
      <c r="E33" s="7"/>
      <c r="F33" s="7">
        <v>0</v>
      </c>
      <c r="G33" s="7">
        <v>0</v>
      </c>
      <c r="H33" s="7">
        <v>0</v>
      </c>
      <c r="I33" s="7">
        <v>0</v>
      </c>
    </row>
    <row r="34" spans="1:10" x14ac:dyDescent="0.35">
      <c r="B34" t="s">
        <v>318</v>
      </c>
      <c r="C34" t="s">
        <v>40</v>
      </c>
      <c r="D34" s="7"/>
      <c r="E34" s="7"/>
      <c r="F34" s="7">
        <f>SUM(F29:F33)</f>
        <v>-2.2000000000000002</v>
      </c>
      <c r="G34" s="7">
        <f>SUM(G29:G33)</f>
        <v>-7.5</v>
      </c>
      <c r="H34" s="7">
        <f>SUM(H29:H33)</f>
        <v>-18.3</v>
      </c>
      <c r="I34" s="7">
        <f>SUM(I29:I33)</f>
        <v>-29</v>
      </c>
    </row>
    <row r="36" spans="1:10" x14ac:dyDescent="0.35">
      <c r="A36" s="4" t="s">
        <v>51</v>
      </c>
      <c r="B36" s="30"/>
      <c r="D36" s="4">
        <v>2019</v>
      </c>
      <c r="E36" s="4">
        <v>2025</v>
      </c>
      <c r="F36" s="4">
        <v>2030</v>
      </c>
      <c r="G36" s="4">
        <v>2035</v>
      </c>
      <c r="H36" s="4">
        <v>2040</v>
      </c>
      <c r="I36" s="4">
        <v>2045</v>
      </c>
      <c r="J36" s="4">
        <v>2050</v>
      </c>
    </row>
    <row r="37" spans="1:10" x14ac:dyDescent="0.35">
      <c r="B37" t="s">
        <v>47</v>
      </c>
      <c r="C37" t="s">
        <v>40</v>
      </c>
      <c r="E37">
        <v>0</v>
      </c>
      <c r="F37">
        <v>-25</v>
      </c>
      <c r="H37">
        <v>-35</v>
      </c>
      <c r="J37">
        <v>-40</v>
      </c>
    </row>
    <row r="39" spans="1:10" x14ac:dyDescent="0.35">
      <c r="B39" t="s">
        <v>314</v>
      </c>
      <c r="C39" t="s">
        <v>40</v>
      </c>
      <c r="E39">
        <v>0</v>
      </c>
      <c r="F39">
        <v>0</v>
      </c>
      <c r="H39">
        <v>0</v>
      </c>
      <c r="J39">
        <v>0</v>
      </c>
    </row>
    <row r="40" spans="1:10" x14ac:dyDescent="0.35">
      <c r="B40" t="s">
        <v>315</v>
      </c>
      <c r="C40" t="s">
        <v>40</v>
      </c>
      <c r="E40">
        <v>0</v>
      </c>
      <c r="F40">
        <v>0</v>
      </c>
      <c r="H40">
        <v>0</v>
      </c>
      <c r="J40">
        <v>0</v>
      </c>
    </row>
    <row r="41" spans="1:10" x14ac:dyDescent="0.35">
      <c r="B41" s="9" t="s">
        <v>316</v>
      </c>
      <c r="C41" t="s">
        <v>40</v>
      </c>
      <c r="E41">
        <v>0</v>
      </c>
      <c r="F41">
        <v>0</v>
      </c>
      <c r="H41">
        <v>0</v>
      </c>
      <c r="J41">
        <v>0</v>
      </c>
    </row>
    <row r="42" spans="1:10" x14ac:dyDescent="0.35">
      <c r="B42" s="9" t="s">
        <v>317</v>
      </c>
      <c r="C42" t="s">
        <v>40</v>
      </c>
      <c r="E42">
        <v>0</v>
      </c>
      <c r="F42">
        <v>0</v>
      </c>
      <c r="H42">
        <v>0</v>
      </c>
      <c r="J42">
        <v>0</v>
      </c>
    </row>
    <row r="43" spans="1:10" x14ac:dyDescent="0.35">
      <c r="B43" s="9" t="s">
        <v>53</v>
      </c>
      <c r="C43" t="s">
        <v>40</v>
      </c>
      <c r="E43">
        <v>0</v>
      </c>
      <c r="F43">
        <v>0</v>
      </c>
      <c r="H43">
        <v>-20</v>
      </c>
      <c r="J43">
        <v>-40</v>
      </c>
    </row>
    <row r="44" spans="1:10" x14ac:dyDescent="0.35">
      <c r="B44" t="s">
        <v>318</v>
      </c>
      <c r="C44" t="s">
        <v>40</v>
      </c>
      <c r="E44">
        <f>SUM(E39:E43)</f>
        <v>0</v>
      </c>
      <c r="F44">
        <f>SUM(F39:F43)</f>
        <v>0</v>
      </c>
      <c r="H44">
        <f>SUM(H39:H43)</f>
        <v>-20</v>
      </c>
      <c r="J44">
        <f>SUM(J39:J43)</f>
        <v>-40</v>
      </c>
    </row>
    <row r="46" spans="1:10" x14ac:dyDescent="0.35">
      <c r="A46" s="4" t="s">
        <v>7</v>
      </c>
      <c r="B46" s="4"/>
      <c r="D46" s="4">
        <v>2015</v>
      </c>
      <c r="E46" s="4">
        <v>2025</v>
      </c>
      <c r="F46" s="4">
        <v>2030</v>
      </c>
      <c r="G46" s="4">
        <v>2035</v>
      </c>
      <c r="H46" s="4">
        <v>2040</v>
      </c>
      <c r="I46" s="4">
        <v>2045</v>
      </c>
      <c r="J46" s="4">
        <v>2050</v>
      </c>
    </row>
    <row r="47" spans="1:10" x14ac:dyDescent="0.35">
      <c r="B47" t="s">
        <v>47</v>
      </c>
      <c r="C47" t="s">
        <v>40</v>
      </c>
      <c r="D47" s="7">
        <v>-1.5766667000000001</v>
      </c>
      <c r="E47" s="7">
        <v>-2.3833332999999999</v>
      </c>
      <c r="F47" s="7">
        <v>-2.42</v>
      </c>
      <c r="G47" s="7">
        <v>-2.7133332999999999</v>
      </c>
      <c r="H47" s="7">
        <v>-3.1533332999999999</v>
      </c>
      <c r="I47" s="7">
        <v>-3.3</v>
      </c>
    </row>
    <row r="48" spans="1:10" x14ac:dyDescent="0.35">
      <c r="D48" s="7"/>
      <c r="E48" s="7"/>
      <c r="F48" s="7"/>
      <c r="G48" s="7"/>
      <c r="H48" s="7"/>
      <c r="I48" s="7"/>
    </row>
    <row r="49" spans="1:12" x14ac:dyDescent="0.35">
      <c r="B49" t="s">
        <v>314</v>
      </c>
      <c r="C49" t="s">
        <v>40</v>
      </c>
      <c r="E49" s="7"/>
      <c r="F49" s="7"/>
      <c r="G49" s="7"/>
      <c r="H49" s="7"/>
      <c r="I49" s="7"/>
      <c r="L49" t="s">
        <v>36</v>
      </c>
    </row>
    <row r="50" spans="1:12" x14ac:dyDescent="0.35">
      <c r="B50" t="s">
        <v>315</v>
      </c>
      <c r="C50" t="s">
        <v>40</v>
      </c>
      <c r="D50" s="7"/>
      <c r="E50" s="7"/>
      <c r="F50" s="7"/>
      <c r="G50" s="7"/>
      <c r="H50" s="7"/>
      <c r="I50" s="7"/>
      <c r="L50" t="s">
        <v>36</v>
      </c>
    </row>
    <row r="51" spans="1:12" x14ac:dyDescent="0.35">
      <c r="B51" s="9" t="s">
        <v>316</v>
      </c>
      <c r="C51" t="s">
        <v>40</v>
      </c>
      <c r="L51" t="s">
        <v>36</v>
      </c>
    </row>
    <row r="52" spans="1:12" x14ac:dyDescent="0.35">
      <c r="B52" s="9" t="s">
        <v>317</v>
      </c>
      <c r="C52" t="s">
        <v>40</v>
      </c>
      <c r="D52" s="7">
        <v>0</v>
      </c>
      <c r="E52" s="7">
        <v>0</v>
      </c>
      <c r="F52" s="7">
        <v>-3.6643165999999998</v>
      </c>
      <c r="G52" s="7">
        <v>-20.256318799999999</v>
      </c>
      <c r="H52" s="7">
        <v>-40.513404399999999</v>
      </c>
      <c r="I52" s="7">
        <v>-41.794674100000002</v>
      </c>
    </row>
    <row r="53" spans="1:12" x14ac:dyDescent="0.35">
      <c r="B53" s="9" t="s">
        <v>53</v>
      </c>
      <c r="C53" t="s">
        <v>40</v>
      </c>
      <c r="D53" s="7">
        <v>0</v>
      </c>
      <c r="E53" s="7">
        <v>0</v>
      </c>
      <c r="F53" s="7">
        <v>-2.5589999999999999E-4</v>
      </c>
      <c r="G53" s="7">
        <v>-2.6229999999999998E-4</v>
      </c>
      <c r="H53" s="7">
        <v>-2.788E-4</v>
      </c>
      <c r="I53" s="7">
        <v>-2.5769999999999998E-4</v>
      </c>
    </row>
    <row r="54" spans="1:12" x14ac:dyDescent="0.35">
      <c r="B54" t="s">
        <v>318</v>
      </c>
      <c r="C54" t="s">
        <v>40</v>
      </c>
      <c r="D54" s="7">
        <f>SUM(D49:D53)</f>
        <v>0</v>
      </c>
      <c r="E54" s="7">
        <f t="shared" ref="E54:I54" si="1">SUM(E49:E53)</f>
        <v>0</v>
      </c>
      <c r="F54" s="7">
        <f t="shared" si="1"/>
        <v>-3.6645724999999998</v>
      </c>
      <c r="G54" s="7">
        <f t="shared" si="1"/>
        <v>-20.256581099999998</v>
      </c>
      <c r="H54" s="7">
        <f t="shared" si="1"/>
        <v>-40.513683199999996</v>
      </c>
      <c r="I54" s="7">
        <f t="shared" si="1"/>
        <v>-41.794931800000001</v>
      </c>
      <c r="L54" t="s">
        <v>324</v>
      </c>
    </row>
    <row r="56" spans="1:12" x14ac:dyDescent="0.35">
      <c r="A56" s="4" t="s">
        <v>22</v>
      </c>
      <c r="B56" s="4"/>
      <c r="D56" s="4">
        <v>2015</v>
      </c>
      <c r="E56" s="4">
        <v>2025</v>
      </c>
      <c r="F56" s="4">
        <v>2030</v>
      </c>
      <c r="G56" s="4">
        <v>2035</v>
      </c>
      <c r="H56" s="4">
        <v>2040</v>
      </c>
      <c r="I56" s="4">
        <v>2045</v>
      </c>
      <c r="J56" s="4">
        <v>2050</v>
      </c>
    </row>
    <row r="57" spans="1:12" x14ac:dyDescent="0.35">
      <c r="B57" t="s">
        <v>47</v>
      </c>
      <c r="C57" t="s">
        <v>40</v>
      </c>
      <c r="D57" s="7"/>
      <c r="E57" s="7"/>
      <c r="F57" s="7"/>
      <c r="G57" s="7"/>
      <c r="H57" s="7"/>
      <c r="I57" s="7"/>
      <c r="J57" s="7"/>
      <c r="L57" t="s">
        <v>36</v>
      </c>
    </row>
    <row r="58" spans="1:12" x14ac:dyDescent="0.35">
      <c r="D58" s="7"/>
      <c r="E58" s="7"/>
      <c r="F58" s="7"/>
      <c r="G58" s="7"/>
      <c r="H58" s="7"/>
      <c r="I58" s="7"/>
      <c r="J58" s="7"/>
    </row>
    <row r="59" spans="1:12" x14ac:dyDescent="0.35">
      <c r="B59" t="s">
        <v>314</v>
      </c>
      <c r="C59" t="s">
        <v>40</v>
      </c>
      <c r="D59" s="7"/>
      <c r="E59" s="7"/>
      <c r="F59" s="7"/>
      <c r="G59" s="7"/>
      <c r="H59" s="7"/>
      <c r="I59" s="7"/>
      <c r="J59" s="7"/>
      <c r="L59" t="s">
        <v>36</v>
      </c>
    </row>
    <row r="60" spans="1:12" x14ac:dyDescent="0.35">
      <c r="B60" t="s">
        <v>315</v>
      </c>
      <c r="C60" t="s">
        <v>40</v>
      </c>
      <c r="D60" s="7"/>
      <c r="E60" s="7"/>
      <c r="F60" s="7"/>
      <c r="G60" s="7"/>
      <c r="H60" s="7"/>
      <c r="I60" s="7"/>
      <c r="J60" s="7"/>
      <c r="L60" t="s">
        <v>36</v>
      </c>
    </row>
    <row r="61" spans="1:12" x14ac:dyDescent="0.35">
      <c r="B61" s="9" t="s">
        <v>316</v>
      </c>
      <c r="C61" t="s">
        <v>40</v>
      </c>
      <c r="D61" s="7"/>
      <c r="E61" s="7"/>
      <c r="F61" s="7"/>
      <c r="G61" s="7"/>
      <c r="H61" s="7"/>
      <c r="I61" s="7"/>
      <c r="J61" s="7"/>
      <c r="L61" t="s">
        <v>36</v>
      </c>
    </row>
    <row r="62" spans="1:12" x14ac:dyDescent="0.35">
      <c r="B62" s="9" t="s">
        <v>317</v>
      </c>
      <c r="C62" t="s">
        <v>40</v>
      </c>
      <c r="D62" s="7">
        <v>0</v>
      </c>
      <c r="E62" s="7">
        <v>0</v>
      </c>
      <c r="F62" s="7">
        <v>0</v>
      </c>
      <c r="G62" s="7">
        <v>-4.1429999999999998</v>
      </c>
      <c r="H62" s="7">
        <v>-3.6619999999999999</v>
      </c>
      <c r="I62" s="7">
        <v>-46.601999999999997</v>
      </c>
      <c r="J62" s="7"/>
    </row>
    <row r="63" spans="1:12" x14ac:dyDescent="0.35">
      <c r="B63" s="9" t="s">
        <v>53</v>
      </c>
      <c r="C63" t="s">
        <v>40</v>
      </c>
      <c r="D63" s="7"/>
      <c r="E63" s="7"/>
      <c r="F63" s="7"/>
      <c r="G63" s="7"/>
      <c r="H63" s="7"/>
      <c r="I63" s="7"/>
      <c r="J63" s="7"/>
      <c r="L63" t="s">
        <v>36</v>
      </c>
    </row>
    <row r="64" spans="1:12" x14ac:dyDescent="0.35">
      <c r="B64" t="s">
        <v>318</v>
      </c>
      <c r="C64" t="s">
        <v>40</v>
      </c>
      <c r="D64" s="7">
        <f>SUM(D59:D63)</f>
        <v>0</v>
      </c>
      <c r="E64" s="7">
        <f t="shared" ref="E64:I64" si="2">SUM(E59:E63)</f>
        <v>0</v>
      </c>
      <c r="F64" s="7">
        <f t="shared" si="2"/>
        <v>0</v>
      </c>
      <c r="G64" s="7">
        <f t="shared" si="2"/>
        <v>-4.1429999999999998</v>
      </c>
      <c r="H64" s="7">
        <f t="shared" si="2"/>
        <v>-3.6619999999999999</v>
      </c>
      <c r="I64" s="7">
        <f t="shared" si="2"/>
        <v>-46.601999999999997</v>
      </c>
      <c r="J64" s="7"/>
    </row>
  </sheetData>
  <mergeCells count="1">
    <mergeCell ref="X6:Y6"/>
  </mergeCells>
  <pageMargins left="0.7" right="0.7" top="0.78740157499999996" bottom="0.78740157499999996" header="0.3" footer="0.3"/>
  <pageSetup paperSize="9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60396-DB09-40FE-9AAE-68E4A50324B3}">
  <sheetPr>
    <tabColor theme="7" tint="-0.249977111117893"/>
  </sheetPr>
  <dimension ref="A1:AC46"/>
  <sheetViews>
    <sheetView zoomScale="70" zoomScaleNormal="70" workbookViewId="0">
      <selection activeCell="K21" sqref="K21"/>
    </sheetView>
  </sheetViews>
  <sheetFormatPr baseColWidth="10" defaultRowHeight="14.5" x14ac:dyDescent="0.35"/>
  <cols>
    <col min="1" max="1" width="34.54296875" customWidth="1"/>
    <col min="2" max="2" width="56.453125" customWidth="1"/>
    <col min="8" max="8" width="9.54296875" customWidth="1"/>
    <col min="9" max="9" width="9" customWidth="1"/>
    <col min="10" max="10" width="9.7265625" customWidth="1"/>
    <col min="11" max="11" width="11.1796875" customWidth="1"/>
    <col min="12" max="12" width="32.81640625" customWidth="1"/>
    <col min="13" max="13" width="36.1796875" customWidth="1"/>
    <col min="19" max="19" width="14.1796875" customWidth="1"/>
    <col min="22" max="22" width="16.81640625" customWidth="1"/>
    <col min="23" max="23" width="14.26953125" customWidth="1"/>
    <col min="30" max="30" width="13.54296875" customWidth="1"/>
  </cols>
  <sheetData>
    <row r="1" spans="1:29" s="93" customFormat="1" ht="21" x14ac:dyDescent="0.5">
      <c r="A1" s="92" t="s">
        <v>325</v>
      </c>
    </row>
    <row r="4" spans="1:29" s="93" customFormat="1" ht="18.5" x14ac:dyDescent="0.45">
      <c r="A4" s="129" t="s">
        <v>326</v>
      </c>
      <c r="B4" s="129"/>
      <c r="C4" s="94"/>
      <c r="D4" s="94"/>
      <c r="E4" s="94"/>
    </row>
    <row r="6" spans="1:29" x14ac:dyDescent="0.35">
      <c r="A6" s="4" t="s">
        <v>376</v>
      </c>
      <c r="B6" s="4"/>
      <c r="C6" s="4"/>
      <c r="D6" s="4">
        <v>2015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  <c r="M6" s="4"/>
      <c r="N6" s="4"/>
      <c r="O6" s="4"/>
      <c r="P6" s="4"/>
      <c r="Q6" s="4"/>
      <c r="R6" s="4"/>
      <c r="V6" s="127"/>
      <c r="W6" s="127"/>
      <c r="X6" s="4"/>
      <c r="Y6" s="4"/>
      <c r="Z6" s="4"/>
      <c r="AA6" s="4"/>
      <c r="AB6" s="4"/>
      <c r="AC6" s="4"/>
    </row>
    <row r="7" spans="1:29" ht="16.5" x14ac:dyDescent="0.45">
      <c r="B7" t="s">
        <v>327</v>
      </c>
      <c r="C7" t="s">
        <v>321</v>
      </c>
      <c r="D7">
        <v>0</v>
      </c>
      <c r="E7">
        <v>0</v>
      </c>
      <c r="F7">
        <v>0</v>
      </c>
      <c r="G7">
        <v>1</v>
      </c>
      <c r="H7">
        <v>11</v>
      </c>
      <c r="I7">
        <v>16</v>
      </c>
    </row>
    <row r="8" spans="1:29" ht="16.5" x14ac:dyDescent="0.45">
      <c r="B8" s="9" t="s">
        <v>316</v>
      </c>
      <c r="C8" t="s">
        <v>321</v>
      </c>
      <c r="D8">
        <v>0</v>
      </c>
      <c r="E8">
        <v>0</v>
      </c>
      <c r="F8">
        <v>0</v>
      </c>
      <c r="G8">
        <v>0</v>
      </c>
      <c r="H8">
        <v>20</v>
      </c>
      <c r="I8">
        <v>36</v>
      </c>
    </row>
    <row r="9" spans="1:29" ht="16.5" x14ac:dyDescent="0.45">
      <c r="B9" s="9" t="s">
        <v>317</v>
      </c>
      <c r="C9" t="s">
        <v>321</v>
      </c>
      <c r="D9">
        <v>0</v>
      </c>
      <c r="E9">
        <v>0</v>
      </c>
      <c r="F9">
        <v>0</v>
      </c>
      <c r="G9">
        <v>0</v>
      </c>
      <c r="H9">
        <v>0</v>
      </c>
      <c r="I9">
        <v>1</v>
      </c>
    </row>
    <row r="10" spans="1:29" ht="16.5" x14ac:dyDescent="0.45">
      <c r="B10" s="9" t="s">
        <v>53</v>
      </c>
      <c r="C10" t="s">
        <v>321</v>
      </c>
      <c r="D10">
        <v>0</v>
      </c>
      <c r="E10">
        <v>0</v>
      </c>
      <c r="F10">
        <v>0</v>
      </c>
      <c r="G10">
        <v>0</v>
      </c>
      <c r="H10">
        <v>2</v>
      </c>
      <c r="I10">
        <v>20</v>
      </c>
    </row>
    <row r="11" spans="1:29" ht="16.5" x14ac:dyDescent="0.45">
      <c r="B11" t="s">
        <v>80</v>
      </c>
      <c r="C11" t="s">
        <v>321</v>
      </c>
      <c r="D11">
        <f>SUM(D7:D10)</f>
        <v>0</v>
      </c>
      <c r="E11">
        <f t="shared" ref="E11:F11" si="0">SUM(E7:E10)</f>
        <v>0</v>
      </c>
      <c r="F11">
        <f t="shared" si="0"/>
        <v>0</v>
      </c>
      <c r="G11">
        <f>SUM(G7:G10)</f>
        <v>1</v>
      </c>
      <c r="H11">
        <f>SUM(H7:H10)</f>
        <v>33</v>
      </c>
      <c r="I11">
        <f>SUM(I7:I10)</f>
        <v>73</v>
      </c>
    </row>
    <row r="13" spans="1:29" x14ac:dyDescent="0.35">
      <c r="A13" s="6" t="s">
        <v>108</v>
      </c>
      <c r="B13" s="29"/>
      <c r="D13" s="4">
        <v>2020</v>
      </c>
      <c r="E13" s="4">
        <v>2025</v>
      </c>
      <c r="F13" s="4">
        <v>2030</v>
      </c>
      <c r="G13" s="4">
        <v>2035</v>
      </c>
      <c r="H13" s="4">
        <v>2040</v>
      </c>
      <c r="I13" s="4">
        <v>2045</v>
      </c>
      <c r="J13" s="4">
        <v>2050</v>
      </c>
    </row>
    <row r="14" spans="1:29" ht="16.5" x14ac:dyDescent="0.45">
      <c r="B14" t="s">
        <v>327</v>
      </c>
      <c r="C14" t="s">
        <v>321</v>
      </c>
      <c r="F14" s="7">
        <v>0.74</v>
      </c>
      <c r="G14" s="7">
        <v>4.5999999999999996</v>
      </c>
      <c r="H14" s="7">
        <v>8</v>
      </c>
      <c r="I14" s="7">
        <v>11</v>
      </c>
    </row>
    <row r="15" spans="1:29" ht="16.5" x14ac:dyDescent="0.45">
      <c r="B15" t="s">
        <v>320</v>
      </c>
      <c r="C15" t="s">
        <v>321</v>
      </c>
      <c r="F15" s="7">
        <v>0.6</v>
      </c>
      <c r="G15" s="7">
        <v>3.7</v>
      </c>
      <c r="H15" s="7">
        <v>6.6</v>
      </c>
      <c r="I15" s="7">
        <v>9.26</v>
      </c>
    </row>
    <row r="16" spans="1:29" ht="16.5" x14ac:dyDescent="0.45">
      <c r="B16" t="s">
        <v>328</v>
      </c>
      <c r="C16" t="s">
        <v>321</v>
      </c>
      <c r="F16" s="7">
        <v>0.6</v>
      </c>
      <c r="G16" s="7">
        <v>3.3</v>
      </c>
      <c r="H16" s="7">
        <v>7.3</v>
      </c>
      <c r="I16" s="7">
        <v>10.5</v>
      </c>
    </row>
    <row r="17" spans="1:12" ht="16.5" x14ac:dyDescent="0.45">
      <c r="B17" t="s">
        <v>329</v>
      </c>
      <c r="C17" t="s">
        <v>321</v>
      </c>
      <c r="F17" s="7">
        <v>0</v>
      </c>
      <c r="G17" s="7">
        <v>0</v>
      </c>
      <c r="H17" s="7">
        <v>0</v>
      </c>
      <c r="I17" s="7">
        <v>14</v>
      </c>
    </row>
    <row r="18" spans="1:12" ht="16.5" x14ac:dyDescent="0.45">
      <c r="B18" t="s">
        <v>80</v>
      </c>
      <c r="C18" t="s">
        <v>321</v>
      </c>
      <c r="F18" s="7">
        <v>1.94</v>
      </c>
      <c r="G18" s="7">
        <v>11.600000000000001</v>
      </c>
      <c r="H18" s="7">
        <v>21.9</v>
      </c>
      <c r="I18" s="7">
        <v>44.76</v>
      </c>
    </row>
    <row r="20" spans="1:12" x14ac:dyDescent="0.35">
      <c r="A20" s="8" t="s">
        <v>141</v>
      </c>
      <c r="B20" s="30"/>
      <c r="D20" s="4">
        <v>2018</v>
      </c>
      <c r="E20" s="4">
        <v>2025</v>
      </c>
      <c r="F20" s="4">
        <v>2030</v>
      </c>
      <c r="G20" s="4">
        <v>2035</v>
      </c>
      <c r="H20" s="4">
        <v>2040</v>
      </c>
      <c r="I20" s="4">
        <v>2045</v>
      </c>
      <c r="J20" s="4">
        <v>2050</v>
      </c>
    </row>
    <row r="21" spans="1:12" ht="16.5" x14ac:dyDescent="0.45">
      <c r="B21" t="s">
        <v>327</v>
      </c>
      <c r="C21" t="s">
        <v>330</v>
      </c>
      <c r="D21" s="7">
        <v>0</v>
      </c>
      <c r="F21" s="7">
        <v>2.4</v>
      </c>
      <c r="G21" s="7">
        <v>6.8</v>
      </c>
      <c r="H21" s="7">
        <v>12.8</v>
      </c>
      <c r="I21" s="7">
        <v>17.100000000000001</v>
      </c>
      <c r="L21" t="s">
        <v>331</v>
      </c>
    </row>
    <row r="22" spans="1:12" ht="16.5" x14ac:dyDescent="0.45">
      <c r="B22" s="9" t="s">
        <v>316</v>
      </c>
      <c r="C22" t="s">
        <v>330</v>
      </c>
      <c r="D22" s="7"/>
      <c r="E22" s="7"/>
      <c r="F22" s="7">
        <v>1</v>
      </c>
      <c r="G22" s="7">
        <v>2</v>
      </c>
      <c r="H22" s="7">
        <v>5</v>
      </c>
      <c r="I22" s="7">
        <v>7</v>
      </c>
    </row>
    <row r="23" spans="1:12" ht="16.5" x14ac:dyDescent="0.45">
      <c r="B23" s="9" t="s">
        <v>317</v>
      </c>
      <c r="C23" t="s">
        <v>330</v>
      </c>
      <c r="D23" s="7"/>
      <c r="E23" s="7"/>
      <c r="F23" s="7">
        <v>0</v>
      </c>
      <c r="G23" s="7">
        <v>0</v>
      </c>
      <c r="H23" s="7">
        <v>5</v>
      </c>
      <c r="I23" s="7">
        <v>10</v>
      </c>
    </row>
    <row r="24" spans="1:12" ht="16.5" x14ac:dyDescent="0.45">
      <c r="B24" s="9" t="s">
        <v>53</v>
      </c>
      <c r="C24" t="s">
        <v>330</v>
      </c>
      <c r="D24" s="7"/>
      <c r="E24" s="7"/>
      <c r="F24" s="7">
        <v>0</v>
      </c>
      <c r="G24" s="7">
        <v>0</v>
      </c>
      <c r="H24" s="7">
        <v>0</v>
      </c>
      <c r="I24" s="7">
        <v>0</v>
      </c>
    </row>
    <row r="25" spans="1:12" ht="16.5" x14ac:dyDescent="0.45">
      <c r="B25" t="s">
        <v>80</v>
      </c>
      <c r="C25" t="s">
        <v>321</v>
      </c>
      <c r="D25" s="7">
        <f>SUM(D21:D24)</f>
        <v>0</v>
      </c>
      <c r="E25" s="7"/>
      <c r="F25" s="7">
        <f t="shared" ref="F25:I25" si="1">SUM(F21:F24)</f>
        <v>3.4</v>
      </c>
      <c r="G25" s="7">
        <f t="shared" si="1"/>
        <v>8.8000000000000007</v>
      </c>
      <c r="H25" s="7">
        <f t="shared" si="1"/>
        <v>22.8</v>
      </c>
      <c r="I25" s="7">
        <f t="shared" si="1"/>
        <v>34.1</v>
      </c>
    </row>
    <row r="27" spans="1:12" x14ac:dyDescent="0.35">
      <c r="A27" s="4" t="s">
        <v>51</v>
      </c>
      <c r="B27" s="30"/>
      <c r="D27" s="4">
        <v>2019</v>
      </c>
      <c r="E27" s="4">
        <v>2025</v>
      </c>
      <c r="F27" s="4">
        <v>2030</v>
      </c>
      <c r="G27" s="4">
        <v>2035</v>
      </c>
      <c r="H27" s="4">
        <v>2040</v>
      </c>
      <c r="I27" s="4">
        <v>2045</v>
      </c>
      <c r="J27" s="4">
        <v>2050</v>
      </c>
    </row>
    <row r="28" spans="1:12" ht="16.5" x14ac:dyDescent="0.45">
      <c r="B28" t="s">
        <v>327</v>
      </c>
      <c r="C28" t="s">
        <v>330</v>
      </c>
    </row>
    <row r="29" spans="1:12" ht="16.5" x14ac:dyDescent="0.45">
      <c r="B29" s="9" t="s">
        <v>316</v>
      </c>
      <c r="C29" t="s">
        <v>330</v>
      </c>
      <c r="H29">
        <v>0</v>
      </c>
      <c r="J29">
        <v>0</v>
      </c>
    </row>
    <row r="30" spans="1:12" ht="16.5" x14ac:dyDescent="0.45">
      <c r="B30" s="9" t="s">
        <v>317</v>
      </c>
      <c r="C30" t="s">
        <v>330</v>
      </c>
      <c r="H30">
        <v>0</v>
      </c>
      <c r="J30">
        <v>0</v>
      </c>
    </row>
    <row r="31" spans="1:12" ht="16.5" x14ac:dyDescent="0.45">
      <c r="B31" s="9" t="s">
        <v>53</v>
      </c>
      <c r="C31" t="s">
        <v>330</v>
      </c>
      <c r="H31">
        <v>-20</v>
      </c>
      <c r="J31">
        <v>-40</v>
      </c>
    </row>
    <row r="32" spans="1:12" ht="16.5" x14ac:dyDescent="0.45">
      <c r="B32" t="s">
        <v>80</v>
      </c>
      <c r="C32" t="s">
        <v>321</v>
      </c>
    </row>
    <row r="34" spans="1:12" x14ac:dyDescent="0.35">
      <c r="A34" s="4" t="s">
        <v>7</v>
      </c>
      <c r="B34" s="4"/>
      <c r="D34" s="4">
        <v>2015</v>
      </c>
      <c r="E34" s="4">
        <v>2025</v>
      </c>
      <c r="F34" s="4">
        <v>2030</v>
      </c>
      <c r="G34" s="4">
        <v>2035</v>
      </c>
      <c r="H34" s="4">
        <v>2040</v>
      </c>
      <c r="I34" s="4">
        <v>2045</v>
      </c>
      <c r="J34" s="4">
        <v>2050</v>
      </c>
    </row>
    <row r="35" spans="1:12" ht="16.5" x14ac:dyDescent="0.45">
      <c r="B35" t="s">
        <v>327</v>
      </c>
      <c r="C35" t="s">
        <v>332</v>
      </c>
      <c r="D35" s="7">
        <v>0</v>
      </c>
      <c r="E35" s="7"/>
      <c r="F35" s="7">
        <v>2.0942000000000001E-3</v>
      </c>
      <c r="G35" s="7">
        <v>11</v>
      </c>
      <c r="H35" s="7">
        <v>14</v>
      </c>
      <c r="I35" s="7">
        <v>13</v>
      </c>
    </row>
    <row r="36" spans="1:12" ht="16.5" x14ac:dyDescent="0.45">
      <c r="B36" s="9" t="s">
        <v>316</v>
      </c>
      <c r="C36" t="s">
        <v>332</v>
      </c>
    </row>
    <row r="37" spans="1:12" ht="16.5" x14ac:dyDescent="0.45">
      <c r="B37" s="9" t="s">
        <v>317</v>
      </c>
      <c r="C37" t="s">
        <v>332</v>
      </c>
      <c r="D37" s="7">
        <v>0</v>
      </c>
      <c r="E37" s="7"/>
      <c r="F37" s="7">
        <v>4</v>
      </c>
      <c r="G37" s="7">
        <v>20</v>
      </c>
      <c r="H37" s="7">
        <v>41</v>
      </c>
      <c r="I37" s="7">
        <v>42</v>
      </c>
    </row>
    <row r="38" spans="1:12" ht="16.5" x14ac:dyDescent="0.45">
      <c r="B38" s="9" t="s">
        <v>53</v>
      </c>
      <c r="C38" t="s">
        <v>332</v>
      </c>
      <c r="D38" s="7">
        <v>0</v>
      </c>
      <c r="E38" s="7"/>
      <c r="F38" s="7">
        <v>-2.5589999999999999E-4</v>
      </c>
      <c r="G38" s="7">
        <v>-2.6229999999999998E-4</v>
      </c>
      <c r="H38" s="7">
        <v>-2.788E-4</v>
      </c>
      <c r="I38" s="7">
        <v>-2.5769999999999998E-4</v>
      </c>
    </row>
    <row r="39" spans="1:12" ht="16.5" x14ac:dyDescent="0.45">
      <c r="B39" t="s">
        <v>80</v>
      </c>
      <c r="C39" t="s">
        <v>332</v>
      </c>
      <c r="D39" s="7">
        <v>0</v>
      </c>
      <c r="E39" s="7"/>
      <c r="F39" s="7">
        <v>3.6666666999999999</v>
      </c>
      <c r="G39" s="7">
        <v>31.181656100000001</v>
      </c>
      <c r="H39" s="7">
        <v>55</v>
      </c>
      <c r="I39" s="7">
        <v>55</v>
      </c>
      <c r="L39" t="s">
        <v>333</v>
      </c>
    </row>
    <row r="41" spans="1:12" x14ac:dyDescent="0.35">
      <c r="A41" s="4" t="s">
        <v>22</v>
      </c>
      <c r="B41" s="4"/>
      <c r="D41" s="4">
        <v>2015</v>
      </c>
      <c r="E41" s="4">
        <v>2025</v>
      </c>
      <c r="F41" s="4">
        <v>2030</v>
      </c>
      <c r="G41" s="4">
        <v>2035</v>
      </c>
      <c r="H41" s="4">
        <v>2040</v>
      </c>
      <c r="I41" s="4">
        <v>2045</v>
      </c>
      <c r="J41" s="4">
        <v>2050</v>
      </c>
    </row>
    <row r="42" spans="1:12" ht="16.5" x14ac:dyDescent="0.45">
      <c r="B42" t="s">
        <v>327</v>
      </c>
      <c r="C42" t="s">
        <v>332</v>
      </c>
      <c r="D42">
        <v>0</v>
      </c>
      <c r="F42" s="7">
        <v>0</v>
      </c>
      <c r="G42" s="7">
        <v>1E-3</v>
      </c>
      <c r="H42" s="7">
        <v>0</v>
      </c>
      <c r="I42" s="7">
        <v>3.3980000000000001</v>
      </c>
    </row>
    <row r="43" spans="1:12" ht="16.5" x14ac:dyDescent="0.45">
      <c r="B43" s="9" t="s">
        <v>316</v>
      </c>
      <c r="C43" t="s">
        <v>332</v>
      </c>
    </row>
    <row r="44" spans="1:12" ht="16.5" x14ac:dyDescent="0.45">
      <c r="B44" s="9" t="s">
        <v>317</v>
      </c>
      <c r="C44" t="s">
        <v>332</v>
      </c>
      <c r="D44">
        <v>0</v>
      </c>
      <c r="F44" s="7">
        <v>0</v>
      </c>
      <c r="G44" s="7">
        <v>4.1429999999999998</v>
      </c>
      <c r="H44" s="7">
        <v>3.6619999999999999</v>
      </c>
      <c r="I44" s="7">
        <v>46.601999999999997</v>
      </c>
    </row>
    <row r="45" spans="1:12" ht="16.5" x14ac:dyDescent="0.45">
      <c r="B45" s="9" t="s">
        <v>53</v>
      </c>
      <c r="C45" t="s">
        <v>332</v>
      </c>
      <c r="F45" s="7"/>
      <c r="G45" s="7"/>
      <c r="H45" s="7"/>
      <c r="I45" s="7"/>
    </row>
    <row r="46" spans="1:12" ht="16.5" x14ac:dyDescent="0.45">
      <c r="B46" t="s">
        <v>80</v>
      </c>
      <c r="C46" t="s">
        <v>332</v>
      </c>
      <c r="D46">
        <v>0</v>
      </c>
      <c r="F46" s="7">
        <v>0</v>
      </c>
      <c r="G46" s="7">
        <v>4.1440000000000001</v>
      </c>
      <c r="H46" s="7">
        <v>3.6619999999999999</v>
      </c>
      <c r="I46" s="7">
        <v>50</v>
      </c>
    </row>
  </sheetData>
  <mergeCells count="2">
    <mergeCell ref="A4:B4"/>
    <mergeCell ref="V6:W6"/>
  </mergeCells>
  <pageMargins left="0.7" right="0.7" top="0.78740157499999996" bottom="0.78740157499999996" header="0.3" footer="0.3"/>
  <pageSetup paperSize="9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51010-E479-4B24-A31C-71F079CD108F}">
  <sheetPr>
    <tabColor theme="4" tint="0.39997558519241921"/>
  </sheetPr>
  <dimension ref="A1:AF157"/>
  <sheetViews>
    <sheetView topLeftCell="A130" zoomScale="70" zoomScaleNormal="70" workbookViewId="0">
      <selection activeCell="L22" sqref="L22"/>
    </sheetView>
  </sheetViews>
  <sheetFormatPr baseColWidth="10" defaultRowHeight="14.5" x14ac:dyDescent="0.35"/>
  <cols>
    <col min="1" max="1" width="33.54296875" customWidth="1"/>
    <col min="2" max="2" width="31.453125" bestFit="1" customWidth="1"/>
    <col min="12" max="12" width="62.7265625" bestFit="1" customWidth="1"/>
    <col min="13" max="13" width="28.81640625" customWidth="1"/>
  </cols>
  <sheetData>
    <row r="1" spans="1:32" s="96" customFormat="1" ht="21" x14ac:dyDescent="0.5">
      <c r="A1" s="95" t="s">
        <v>334</v>
      </c>
    </row>
    <row r="4" spans="1:32" s="96" customFormat="1" ht="18.5" x14ac:dyDescent="0.45">
      <c r="A4" s="97" t="s">
        <v>335</v>
      </c>
      <c r="B4" s="97"/>
      <c r="C4" s="97"/>
      <c r="D4" s="97"/>
      <c r="E4" s="97"/>
    </row>
    <row r="6" spans="1:32" x14ac:dyDescent="0.35">
      <c r="A6" s="4" t="s">
        <v>376</v>
      </c>
      <c r="B6" s="4"/>
      <c r="C6" s="4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  <c r="M6" s="4"/>
      <c r="N6" s="4"/>
      <c r="O6" s="4"/>
      <c r="P6" s="4"/>
      <c r="Q6" s="4"/>
      <c r="R6" s="4"/>
      <c r="S6" s="4"/>
      <c r="T6" s="4"/>
      <c r="X6" s="127"/>
      <c r="Y6" s="127"/>
      <c r="Z6" s="4"/>
      <c r="AA6" s="4"/>
      <c r="AB6" s="4"/>
      <c r="AC6" s="4"/>
      <c r="AD6" s="4"/>
      <c r="AE6" s="4"/>
      <c r="AF6" s="4"/>
    </row>
    <row r="7" spans="1:32" x14ac:dyDescent="0.35">
      <c r="B7" t="s">
        <v>336</v>
      </c>
      <c r="C7" t="s">
        <v>99</v>
      </c>
      <c r="D7" s="7"/>
      <c r="E7" s="91">
        <v>0</v>
      </c>
      <c r="F7" s="91">
        <v>0</v>
      </c>
      <c r="G7" s="91">
        <v>0</v>
      </c>
      <c r="H7" s="91">
        <v>0.5</v>
      </c>
      <c r="I7" s="91">
        <v>0.6</v>
      </c>
    </row>
    <row r="8" spans="1:32" x14ac:dyDescent="0.35">
      <c r="B8" s="9" t="s">
        <v>337</v>
      </c>
      <c r="C8" t="s">
        <v>99</v>
      </c>
      <c r="D8" s="7"/>
      <c r="E8" s="91">
        <v>0</v>
      </c>
      <c r="F8" s="91">
        <v>15.1</v>
      </c>
      <c r="G8" s="91">
        <v>35.300000000000004</v>
      </c>
      <c r="H8" s="91">
        <v>50.4</v>
      </c>
      <c r="I8" s="91">
        <v>33.299999999999997</v>
      </c>
    </row>
    <row r="9" spans="1:32" x14ac:dyDescent="0.35">
      <c r="B9" s="9" t="s">
        <v>338</v>
      </c>
      <c r="C9" t="s">
        <v>99</v>
      </c>
      <c r="D9" s="7"/>
      <c r="E9" s="91">
        <v>0</v>
      </c>
      <c r="F9" s="91">
        <v>0</v>
      </c>
      <c r="G9" s="91">
        <v>1</v>
      </c>
      <c r="H9" s="91">
        <v>3</v>
      </c>
      <c r="I9" s="91">
        <v>2</v>
      </c>
    </row>
    <row r="10" spans="1:32" x14ac:dyDescent="0.35">
      <c r="B10" s="9" t="s">
        <v>339</v>
      </c>
      <c r="C10" t="s">
        <v>99</v>
      </c>
      <c r="D10" s="7"/>
      <c r="E10" s="91">
        <v>0</v>
      </c>
      <c r="F10" s="91">
        <v>0</v>
      </c>
      <c r="G10" s="91">
        <v>0.5</v>
      </c>
      <c r="H10" s="91">
        <v>2.9000000000000004</v>
      </c>
      <c r="I10" s="91">
        <v>2.9000000000000004</v>
      </c>
    </row>
    <row r="11" spans="1:32" x14ac:dyDescent="0.35">
      <c r="B11" s="9" t="s">
        <v>340</v>
      </c>
      <c r="C11" t="s">
        <v>99</v>
      </c>
      <c r="D11" s="7"/>
      <c r="E11" s="91">
        <v>1.4</v>
      </c>
      <c r="F11" s="91">
        <v>15</v>
      </c>
      <c r="G11" s="91">
        <v>23.500000000000004</v>
      </c>
      <c r="H11" s="91">
        <v>33.200000000000003</v>
      </c>
      <c r="I11" s="91">
        <v>35.4</v>
      </c>
    </row>
    <row r="12" spans="1:32" x14ac:dyDescent="0.35">
      <c r="B12" s="9" t="s">
        <v>341</v>
      </c>
      <c r="C12" t="s">
        <v>99</v>
      </c>
      <c r="D12" s="7"/>
      <c r="E12" s="91"/>
      <c r="F12" s="91"/>
      <c r="G12" s="91"/>
      <c r="H12" s="91"/>
      <c r="I12" s="91"/>
    </row>
    <row r="13" spans="1:32" x14ac:dyDescent="0.35">
      <c r="B13" s="9" t="s">
        <v>342</v>
      </c>
      <c r="C13" t="s">
        <v>99</v>
      </c>
      <c r="D13" s="7"/>
      <c r="E13" s="91"/>
      <c r="F13" s="91"/>
      <c r="G13" s="91"/>
      <c r="H13" s="91"/>
      <c r="I13" s="91"/>
    </row>
    <row r="14" spans="1:32" x14ac:dyDescent="0.35">
      <c r="B14" s="9" t="s">
        <v>343</v>
      </c>
      <c r="C14" t="s">
        <v>99</v>
      </c>
      <c r="D14" s="7"/>
      <c r="E14" s="91">
        <v>0</v>
      </c>
      <c r="F14" s="91">
        <v>4.3</v>
      </c>
      <c r="G14" s="91">
        <v>22.234242477229742</v>
      </c>
      <c r="H14" s="91">
        <v>32.869500232097614</v>
      </c>
      <c r="I14" s="91">
        <v>39.001853747213183</v>
      </c>
    </row>
    <row r="15" spans="1:32" x14ac:dyDescent="0.35">
      <c r="B15" s="33" t="s">
        <v>344</v>
      </c>
      <c r="C15" t="s">
        <v>99</v>
      </c>
      <c r="D15" s="7"/>
      <c r="E15" s="91">
        <v>0</v>
      </c>
      <c r="F15" s="91">
        <v>7.9</v>
      </c>
      <c r="G15" s="91">
        <v>4.765867197604793</v>
      </c>
      <c r="H15" s="91">
        <v>2.014525323885326</v>
      </c>
      <c r="I15" s="91">
        <v>5.2911713455992201E-2</v>
      </c>
    </row>
    <row r="16" spans="1:32" x14ac:dyDescent="0.35">
      <c r="B16" s="33" t="s">
        <v>345</v>
      </c>
      <c r="C16" t="s">
        <v>99</v>
      </c>
      <c r="D16" s="7"/>
      <c r="E16" s="91">
        <v>0</v>
      </c>
      <c r="F16" s="91">
        <v>20.2</v>
      </c>
      <c r="G16" s="91">
        <v>49.63492871326072</v>
      </c>
      <c r="H16" s="91">
        <v>97.955145010934928</v>
      </c>
      <c r="I16" s="91">
        <v>151.68601256581977</v>
      </c>
    </row>
    <row r="17" spans="1:10" x14ac:dyDescent="0.35">
      <c r="B17" s="33" t="s">
        <v>80</v>
      </c>
      <c r="C17" t="s">
        <v>99</v>
      </c>
      <c r="E17" s="91">
        <f>SUM(E7:E16)</f>
        <v>1.4</v>
      </c>
      <c r="F17" s="91">
        <f t="shared" ref="F17:I17" si="0">SUM(F7:F16)</f>
        <v>62.5</v>
      </c>
      <c r="G17" s="91">
        <f t="shared" si="0"/>
        <v>136.93503838809528</v>
      </c>
      <c r="H17" s="91">
        <f t="shared" si="0"/>
        <v>222.83917056691786</v>
      </c>
      <c r="I17" s="91">
        <f t="shared" si="0"/>
        <v>264.94077802648894</v>
      </c>
    </row>
    <row r="19" spans="1:10" x14ac:dyDescent="0.35">
      <c r="A19" s="6" t="s">
        <v>108</v>
      </c>
      <c r="B19" s="29"/>
      <c r="D19" s="4">
        <v>2020</v>
      </c>
      <c r="E19" s="4">
        <v>2025</v>
      </c>
      <c r="F19" s="4">
        <v>2030</v>
      </c>
      <c r="G19" s="4">
        <v>2035</v>
      </c>
      <c r="H19" s="4">
        <v>2040</v>
      </c>
      <c r="I19" s="4">
        <v>2045</v>
      </c>
      <c r="J19" s="4">
        <v>2050</v>
      </c>
    </row>
    <row r="20" spans="1:10" x14ac:dyDescent="0.35">
      <c r="B20" t="s">
        <v>336</v>
      </c>
      <c r="C20" t="s">
        <v>99</v>
      </c>
      <c r="D20" s="7"/>
      <c r="E20" s="91"/>
      <c r="F20" s="91">
        <v>0.35729346616186786</v>
      </c>
      <c r="G20" s="91">
        <v>2.0191542275165872</v>
      </c>
      <c r="H20" s="91"/>
      <c r="I20" s="91">
        <v>3.7819135899196112</v>
      </c>
    </row>
    <row r="21" spans="1:10" x14ac:dyDescent="0.35">
      <c r="B21" s="9" t="s">
        <v>337</v>
      </c>
      <c r="C21" t="s">
        <v>99</v>
      </c>
      <c r="D21" s="7"/>
      <c r="E21" s="91"/>
      <c r="F21" s="91">
        <v>12.566665029535113</v>
      </c>
      <c r="G21" s="91">
        <v>18.165278739186444</v>
      </c>
      <c r="H21" s="91"/>
      <c r="I21" s="91">
        <v>28.475689667859971</v>
      </c>
    </row>
    <row r="22" spans="1:10" x14ac:dyDescent="0.35">
      <c r="B22" s="9" t="s">
        <v>338</v>
      </c>
      <c r="C22" t="s">
        <v>99</v>
      </c>
      <c r="D22" s="7"/>
      <c r="E22" s="91"/>
      <c r="F22" s="91">
        <v>0</v>
      </c>
      <c r="G22" s="91">
        <v>1.9820858967309818</v>
      </c>
      <c r="H22" s="91"/>
      <c r="I22" s="91">
        <v>4.4245010535033895</v>
      </c>
    </row>
    <row r="23" spans="1:10" x14ac:dyDescent="0.35">
      <c r="B23" s="9" t="s">
        <v>339</v>
      </c>
      <c r="C23" t="s">
        <v>99</v>
      </c>
      <c r="D23" s="7"/>
      <c r="E23" s="91"/>
      <c r="F23" s="91">
        <v>0</v>
      </c>
      <c r="G23" s="91">
        <v>0</v>
      </c>
      <c r="H23" s="91"/>
      <c r="I23" s="91">
        <v>0</v>
      </c>
    </row>
    <row r="24" spans="1:10" x14ac:dyDescent="0.35">
      <c r="B24" s="9" t="s">
        <v>340</v>
      </c>
      <c r="C24" t="s">
        <v>99</v>
      </c>
      <c r="D24" s="7"/>
      <c r="E24" s="91"/>
      <c r="F24" s="91">
        <v>10.316072646376021</v>
      </c>
      <c r="G24" s="91">
        <v>24.538862620028596</v>
      </c>
      <c r="H24" s="91"/>
      <c r="I24" s="91">
        <v>55.216903597537161</v>
      </c>
    </row>
    <row r="25" spans="1:10" x14ac:dyDescent="0.35">
      <c r="B25" s="9" t="s">
        <v>341</v>
      </c>
      <c r="C25" t="s">
        <v>99</v>
      </c>
      <c r="D25" s="7"/>
      <c r="E25" s="91"/>
      <c r="F25" s="91"/>
      <c r="G25" s="91"/>
      <c r="H25" s="91"/>
      <c r="I25" s="91"/>
    </row>
    <row r="26" spans="1:10" x14ac:dyDescent="0.35">
      <c r="B26" s="9" t="s">
        <v>342</v>
      </c>
      <c r="C26" t="s">
        <v>99</v>
      </c>
      <c r="D26" s="7"/>
      <c r="E26" s="91"/>
      <c r="F26" s="91"/>
      <c r="G26" s="91"/>
      <c r="H26" s="91"/>
      <c r="I26" s="91"/>
    </row>
    <row r="27" spans="1:10" x14ac:dyDescent="0.35">
      <c r="B27" s="9" t="s">
        <v>343</v>
      </c>
      <c r="C27" t="s">
        <v>99</v>
      </c>
      <c r="D27" s="7"/>
      <c r="E27" s="91"/>
      <c r="F27" s="91">
        <v>8.9017203621454524</v>
      </c>
      <c r="G27" s="91">
        <v>15.288051262051498</v>
      </c>
      <c r="H27" s="91"/>
      <c r="I27" s="91">
        <v>17.662201538073063</v>
      </c>
    </row>
    <row r="28" spans="1:10" x14ac:dyDescent="0.35">
      <c r="B28" s="33" t="s">
        <v>344</v>
      </c>
      <c r="C28" t="s">
        <v>99</v>
      </c>
      <c r="D28" s="7"/>
      <c r="E28" s="91"/>
      <c r="F28" s="91">
        <v>7.8000000000000007</v>
      </c>
      <c r="G28" s="91">
        <v>7.8000000000000007</v>
      </c>
      <c r="H28" s="91"/>
      <c r="I28" s="91">
        <v>7.8000000000000007</v>
      </c>
    </row>
    <row r="29" spans="1:10" x14ac:dyDescent="0.35">
      <c r="B29" s="33" t="s">
        <v>345</v>
      </c>
      <c r="C29" t="s">
        <v>99</v>
      </c>
      <c r="D29" s="7"/>
      <c r="E29" s="91"/>
      <c r="F29" s="91">
        <v>0</v>
      </c>
      <c r="G29" s="91">
        <v>0</v>
      </c>
      <c r="H29" s="91"/>
      <c r="I29" s="91">
        <v>0</v>
      </c>
    </row>
    <row r="30" spans="1:10" x14ac:dyDescent="0.35">
      <c r="B30" s="9" t="s">
        <v>346</v>
      </c>
      <c r="C30" t="s">
        <v>99</v>
      </c>
      <c r="E30" s="91"/>
      <c r="F30" s="91">
        <v>3.3893271601419843</v>
      </c>
      <c r="G30" s="91">
        <v>17.04309452106969</v>
      </c>
      <c r="H30" s="91"/>
      <c r="I30" s="91">
        <v>119.52335221254306</v>
      </c>
    </row>
    <row r="31" spans="1:10" x14ac:dyDescent="0.35">
      <c r="B31" s="33" t="s">
        <v>80</v>
      </c>
      <c r="C31" t="s">
        <v>99</v>
      </c>
      <c r="F31" s="7">
        <v>43.33107866436044</v>
      </c>
      <c r="G31" s="91">
        <v>86.836527266583801</v>
      </c>
      <c r="I31" s="91">
        <v>236.88456165943626</v>
      </c>
    </row>
    <row r="33" spans="1:12" x14ac:dyDescent="0.35">
      <c r="A33" s="8" t="s">
        <v>141</v>
      </c>
      <c r="B33" s="30"/>
      <c r="D33" s="4">
        <v>2018</v>
      </c>
      <c r="E33" s="4">
        <v>2025</v>
      </c>
      <c r="F33" s="4">
        <v>2030</v>
      </c>
      <c r="G33" s="4">
        <v>2035</v>
      </c>
      <c r="H33" s="4">
        <v>2040</v>
      </c>
      <c r="I33" s="4">
        <v>2045</v>
      </c>
      <c r="J33" s="4">
        <v>2050</v>
      </c>
    </row>
    <row r="34" spans="1:12" x14ac:dyDescent="0.35">
      <c r="B34" s="30"/>
      <c r="D34" s="4"/>
      <c r="L34" t="s">
        <v>347</v>
      </c>
    </row>
    <row r="35" spans="1:12" x14ac:dyDescent="0.35">
      <c r="B35" t="s">
        <v>336</v>
      </c>
      <c r="C35" t="s">
        <v>99</v>
      </c>
      <c r="D35" s="7"/>
      <c r="F35" s="91">
        <v>0.4</v>
      </c>
      <c r="G35" s="91">
        <v>1</v>
      </c>
      <c r="H35" s="91">
        <v>1.5</v>
      </c>
      <c r="I35" s="91">
        <v>1.9</v>
      </c>
      <c r="L35" t="s">
        <v>348</v>
      </c>
    </row>
    <row r="36" spans="1:12" x14ac:dyDescent="0.35">
      <c r="B36" s="9" t="s">
        <v>337</v>
      </c>
      <c r="C36" t="s">
        <v>99</v>
      </c>
      <c r="D36" s="7"/>
      <c r="F36" s="91">
        <v>14.8</v>
      </c>
      <c r="G36" s="91">
        <v>37.4</v>
      </c>
      <c r="H36" s="91">
        <v>59.5</v>
      </c>
      <c r="I36" s="91">
        <v>82.8</v>
      </c>
      <c r="L36" t="s">
        <v>349</v>
      </c>
    </row>
    <row r="37" spans="1:12" x14ac:dyDescent="0.35">
      <c r="B37" s="9" t="s">
        <v>338</v>
      </c>
      <c r="C37" t="s">
        <v>99</v>
      </c>
      <c r="D37" s="7"/>
      <c r="F37" s="91">
        <v>2.4</v>
      </c>
      <c r="G37" s="91">
        <v>1.8</v>
      </c>
      <c r="H37" s="91">
        <v>1.8</v>
      </c>
      <c r="I37" s="91">
        <v>1.9</v>
      </c>
    </row>
    <row r="38" spans="1:12" x14ac:dyDescent="0.35">
      <c r="B38" s="9" t="s">
        <v>339</v>
      </c>
      <c r="C38" t="s">
        <v>99</v>
      </c>
      <c r="D38" s="7"/>
      <c r="F38" s="91">
        <v>1</v>
      </c>
      <c r="G38" s="91">
        <v>1.6</v>
      </c>
      <c r="H38" s="91">
        <v>2.5</v>
      </c>
      <c r="I38" s="91">
        <v>3.7</v>
      </c>
      <c r="L38" t="s">
        <v>350</v>
      </c>
    </row>
    <row r="39" spans="1:12" x14ac:dyDescent="0.35">
      <c r="B39" s="9" t="s">
        <v>340</v>
      </c>
      <c r="C39" t="s">
        <v>99</v>
      </c>
      <c r="D39" s="7"/>
      <c r="F39" s="91">
        <v>25.8</v>
      </c>
      <c r="G39" s="91">
        <v>38.200000000000003</v>
      </c>
      <c r="H39" s="91">
        <v>51.9</v>
      </c>
      <c r="I39" s="91">
        <v>74.7</v>
      </c>
      <c r="L39" t="s">
        <v>351</v>
      </c>
    </row>
    <row r="40" spans="1:12" x14ac:dyDescent="0.35">
      <c r="B40" s="9" t="s">
        <v>341</v>
      </c>
      <c r="C40" t="s">
        <v>99</v>
      </c>
      <c r="D40" s="7"/>
      <c r="F40" s="91">
        <v>4.8</v>
      </c>
      <c r="G40" s="91">
        <v>6.6</v>
      </c>
      <c r="H40" s="91">
        <v>9</v>
      </c>
      <c r="I40" s="91">
        <v>11.2</v>
      </c>
      <c r="L40" t="s">
        <v>352</v>
      </c>
    </row>
    <row r="41" spans="1:12" x14ac:dyDescent="0.35">
      <c r="B41" s="9" t="s">
        <v>342</v>
      </c>
      <c r="C41" t="s">
        <v>99</v>
      </c>
      <c r="D41" s="7"/>
      <c r="F41" s="91">
        <v>2.2999999999999998</v>
      </c>
      <c r="G41" s="91">
        <v>7.1</v>
      </c>
      <c r="H41" s="91">
        <v>11.5</v>
      </c>
      <c r="I41" s="91">
        <v>14.2</v>
      </c>
      <c r="L41" t="s">
        <v>352</v>
      </c>
    </row>
    <row r="42" spans="1:12" x14ac:dyDescent="0.35">
      <c r="B42" s="9" t="s">
        <v>343</v>
      </c>
      <c r="C42" t="s">
        <v>99</v>
      </c>
      <c r="D42" s="7"/>
      <c r="F42" s="91">
        <v>5.0999999999999996</v>
      </c>
      <c r="G42" s="91">
        <v>13.7</v>
      </c>
      <c r="H42" s="91">
        <v>27.5</v>
      </c>
      <c r="I42" s="91">
        <v>43.9</v>
      </c>
    </row>
    <row r="43" spans="1:12" x14ac:dyDescent="0.35">
      <c r="B43" s="33" t="s">
        <v>344</v>
      </c>
      <c r="C43" t="s">
        <v>99</v>
      </c>
      <c r="D43" s="7"/>
      <c r="F43" s="91"/>
      <c r="G43" s="91"/>
      <c r="H43" s="91"/>
      <c r="I43" s="91"/>
    </row>
    <row r="44" spans="1:12" x14ac:dyDescent="0.35">
      <c r="B44" s="33" t="s">
        <v>345</v>
      </c>
      <c r="C44" t="s">
        <v>99</v>
      </c>
      <c r="D44" s="7"/>
      <c r="F44" s="91">
        <v>0</v>
      </c>
      <c r="G44" s="91">
        <v>0</v>
      </c>
      <c r="H44" s="91">
        <v>68.400000000000006</v>
      </c>
      <c r="I44" s="91">
        <v>130</v>
      </c>
    </row>
    <row r="45" spans="1:12" x14ac:dyDescent="0.35">
      <c r="B45" s="33" t="s">
        <v>80</v>
      </c>
      <c r="C45" t="s">
        <v>99</v>
      </c>
      <c r="F45" s="91">
        <f>SUM(F35:F44)</f>
        <v>56.6</v>
      </c>
      <c r="G45" s="91">
        <f>SUM(G35:G44)</f>
        <v>107.39999999999999</v>
      </c>
      <c r="H45" s="91">
        <f>SUM(H35:H44)</f>
        <v>233.6</v>
      </c>
      <c r="I45" s="91">
        <f>SUM(I35:I44)</f>
        <v>364.29999999999995</v>
      </c>
    </row>
    <row r="47" spans="1:12" x14ac:dyDescent="0.35">
      <c r="A47" s="4" t="s">
        <v>51</v>
      </c>
      <c r="B47" s="30"/>
      <c r="D47" s="4">
        <v>2019</v>
      </c>
      <c r="E47" s="4">
        <v>2025</v>
      </c>
      <c r="F47" s="4">
        <v>2030</v>
      </c>
      <c r="G47" s="4">
        <v>2035</v>
      </c>
      <c r="H47" s="4">
        <v>2040</v>
      </c>
      <c r="I47" s="4">
        <v>2045</v>
      </c>
      <c r="J47" s="4">
        <v>2050</v>
      </c>
    </row>
    <row r="48" spans="1:12" x14ac:dyDescent="0.35">
      <c r="B48" t="s">
        <v>336</v>
      </c>
      <c r="C48" t="s">
        <v>99</v>
      </c>
      <c r="D48" s="7"/>
      <c r="E48" s="91"/>
      <c r="F48" s="91"/>
      <c r="G48" s="91"/>
      <c r="H48" s="91"/>
      <c r="I48" s="91"/>
    </row>
    <row r="49" spans="1:12" x14ac:dyDescent="0.35">
      <c r="B49" s="9" t="s">
        <v>337</v>
      </c>
      <c r="C49" t="s">
        <v>99</v>
      </c>
      <c r="D49" s="7"/>
      <c r="E49" s="91"/>
      <c r="F49" s="7">
        <v>5</v>
      </c>
      <c r="G49" s="7"/>
      <c r="H49" s="7">
        <v>50</v>
      </c>
      <c r="J49" s="7">
        <v>116</v>
      </c>
    </row>
    <row r="50" spans="1:12" x14ac:dyDescent="0.35">
      <c r="B50" s="9" t="s">
        <v>338</v>
      </c>
      <c r="C50" t="s">
        <v>99</v>
      </c>
      <c r="D50" s="7"/>
      <c r="E50" s="91"/>
      <c r="F50" s="7"/>
      <c r="G50" s="7"/>
      <c r="H50" s="7"/>
      <c r="J50" s="7"/>
    </row>
    <row r="51" spans="1:12" x14ac:dyDescent="0.35">
      <c r="B51" s="9" t="s">
        <v>339</v>
      </c>
      <c r="C51" t="s">
        <v>99</v>
      </c>
      <c r="D51" s="7"/>
      <c r="E51" s="91"/>
      <c r="F51" s="7"/>
      <c r="G51" s="7"/>
      <c r="H51" s="7"/>
      <c r="J51" s="7"/>
    </row>
    <row r="52" spans="1:12" x14ac:dyDescent="0.35">
      <c r="B52" s="9" t="s">
        <v>340</v>
      </c>
      <c r="C52" t="s">
        <v>99</v>
      </c>
      <c r="D52" s="7"/>
      <c r="E52" s="91"/>
      <c r="F52" s="7">
        <v>5</v>
      </c>
      <c r="G52" s="7"/>
      <c r="H52" s="7">
        <v>22.8</v>
      </c>
      <c r="J52" s="7">
        <v>40</v>
      </c>
      <c r="L52" t="s">
        <v>353</v>
      </c>
    </row>
    <row r="53" spans="1:12" x14ac:dyDescent="0.35">
      <c r="B53" s="9" t="s">
        <v>341</v>
      </c>
      <c r="C53" t="s">
        <v>99</v>
      </c>
      <c r="D53" s="7"/>
      <c r="E53" s="91"/>
      <c r="F53" s="7"/>
      <c r="G53" s="7"/>
      <c r="H53" s="7"/>
      <c r="J53" s="7"/>
    </row>
    <row r="54" spans="1:12" x14ac:dyDescent="0.35">
      <c r="B54" s="9" t="s">
        <v>342</v>
      </c>
      <c r="C54" t="s">
        <v>99</v>
      </c>
      <c r="D54" s="7"/>
      <c r="E54" s="91"/>
      <c r="F54" s="7"/>
      <c r="G54" s="7"/>
      <c r="H54" s="7"/>
      <c r="J54" s="7"/>
    </row>
    <row r="55" spans="1:12" x14ac:dyDescent="0.35">
      <c r="B55" s="9" t="s">
        <v>343</v>
      </c>
      <c r="C55" t="s">
        <v>99</v>
      </c>
      <c r="D55" s="7"/>
      <c r="E55" s="91"/>
      <c r="F55" s="7"/>
      <c r="G55" s="7"/>
      <c r="H55" s="7">
        <v>2.7</v>
      </c>
      <c r="J55" s="7">
        <v>19.3</v>
      </c>
    </row>
    <row r="56" spans="1:12" x14ac:dyDescent="0.35">
      <c r="B56" s="33" t="s">
        <v>344</v>
      </c>
      <c r="C56" t="s">
        <v>99</v>
      </c>
      <c r="D56" s="7"/>
      <c r="E56" s="91"/>
      <c r="F56" s="7"/>
      <c r="G56" s="7"/>
      <c r="H56" s="7"/>
      <c r="J56" s="7"/>
    </row>
    <row r="57" spans="1:12" x14ac:dyDescent="0.35">
      <c r="B57" s="33" t="s">
        <v>345</v>
      </c>
      <c r="C57" t="s">
        <v>99</v>
      </c>
      <c r="D57" s="7"/>
      <c r="E57" s="91"/>
      <c r="F57" s="7"/>
      <c r="G57" s="7"/>
      <c r="H57" s="7">
        <v>23.1</v>
      </c>
      <c r="J57" s="7">
        <v>86.7</v>
      </c>
    </row>
    <row r="58" spans="1:12" x14ac:dyDescent="0.35">
      <c r="B58" s="33" t="s">
        <v>80</v>
      </c>
      <c r="C58" t="s">
        <v>99</v>
      </c>
      <c r="D58" s="7"/>
      <c r="E58" s="7"/>
      <c r="F58" s="7">
        <f t="shared" ref="F58:J58" si="1">SUM(F48:F57)</f>
        <v>10</v>
      </c>
      <c r="G58" s="7"/>
      <c r="H58" s="7">
        <f t="shared" si="1"/>
        <v>98.6</v>
      </c>
      <c r="I58" s="7"/>
      <c r="J58" s="7">
        <f t="shared" si="1"/>
        <v>262</v>
      </c>
    </row>
    <row r="60" spans="1:12" x14ac:dyDescent="0.35">
      <c r="A60" s="4" t="s">
        <v>7</v>
      </c>
      <c r="B60" s="4"/>
      <c r="D60" s="4">
        <v>2015</v>
      </c>
      <c r="E60" s="4">
        <v>2025</v>
      </c>
      <c r="F60" s="4">
        <v>2030</v>
      </c>
      <c r="G60" s="4">
        <v>2035</v>
      </c>
      <c r="H60" s="4">
        <v>2040</v>
      </c>
      <c r="I60" s="4">
        <v>2045</v>
      </c>
      <c r="J60" s="4">
        <v>2050</v>
      </c>
    </row>
    <row r="61" spans="1:12" x14ac:dyDescent="0.35">
      <c r="B61" t="s">
        <v>336</v>
      </c>
      <c r="C61" t="s">
        <v>99</v>
      </c>
      <c r="D61" s="7"/>
      <c r="E61" s="91"/>
      <c r="F61" s="91"/>
      <c r="G61" s="91"/>
      <c r="H61" s="91"/>
      <c r="I61" s="91"/>
      <c r="L61" t="s">
        <v>36</v>
      </c>
    </row>
    <row r="62" spans="1:12" x14ac:dyDescent="0.35">
      <c r="B62" s="9" t="s">
        <v>337</v>
      </c>
      <c r="C62" t="s">
        <v>99</v>
      </c>
      <c r="D62" s="7"/>
      <c r="E62" s="91"/>
      <c r="F62" s="91"/>
      <c r="G62" s="91"/>
      <c r="H62" s="91"/>
      <c r="I62" s="91"/>
      <c r="L62" t="s">
        <v>36</v>
      </c>
    </row>
    <row r="63" spans="1:12" x14ac:dyDescent="0.35">
      <c r="B63" s="9" t="s">
        <v>338</v>
      </c>
      <c r="C63" t="s">
        <v>99</v>
      </c>
      <c r="D63" s="7"/>
      <c r="E63" s="91"/>
      <c r="F63" s="91"/>
      <c r="G63" s="91"/>
      <c r="H63" s="91"/>
      <c r="I63" s="91"/>
      <c r="L63" t="s">
        <v>36</v>
      </c>
    </row>
    <row r="64" spans="1:12" x14ac:dyDescent="0.35">
      <c r="B64" s="9" t="s">
        <v>339</v>
      </c>
      <c r="C64" t="s">
        <v>99</v>
      </c>
      <c r="D64" s="7"/>
      <c r="E64" s="91"/>
      <c r="F64" s="91"/>
      <c r="G64" s="91"/>
      <c r="H64" s="91"/>
      <c r="I64" s="91"/>
      <c r="L64" t="s">
        <v>36</v>
      </c>
    </row>
    <row r="65" spans="1:12" x14ac:dyDescent="0.35">
      <c r="B65" s="9" t="s">
        <v>340</v>
      </c>
      <c r="C65" t="s">
        <v>99</v>
      </c>
      <c r="D65" s="7"/>
      <c r="E65" s="91"/>
      <c r="F65" s="91"/>
      <c r="G65" s="91"/>
      <c r="H65" s="91"/>
      <c r="I65" s="91"/>
      <c r="L65" t="s">
        <v>36</v>
      </c>
    </row>
    <row r="66" spans="1:12" x14ac:dyDescent="0.35">
      <c r="B66" s="9" t="s">
        <v>341</v>
      </c>
      <c r="C66" t="s">
        <v>99</v>
      </c>
      <c r="D66" s="7"/>
      <c r="E66" s="91"/>
      <c r="F66" s="91"/>
      <c r="G66" s="91"/>
      <c r="H66" s="91"/>
      <c r="I66" s="91"/>
    </row>
    <row r="67" spans="1:12" x14ac:dyDescent="0.35">
      <c r="B67" s="9" t="s">
        <v>342</v>
      </c>
      <c r="C67" t="s">
        <v>99</v>
      </c>
      <c r="D67" s="7"/>
      <c r="E67" s="91"/>
      <c r="F67" s="91"/>
      <c r="G67" s="91"/>
      <c r="H67" s="91"/>
      <c r="I67" s="91"/>
    </row>
    <row r="68" spans="1:12" x14ac:dyDescent="0.35">
      <c r="B68" s="9" t="s">
        <v>343</v>
      </c>
      <c r="C68" t="s">
        <v>99</v>
      </c>
      <c r="D68" s="7"/>
      <c r="E68" s="91"/>
      <c r="F68" s="91"/>
      <c r="G68" s="91"/>
      <c r="H68" s="91"/>
      <c r="I68" s="91"/>
      <c r="L68" t="s">
        <v>36</v>
      </c>
    </row>
    <row r="69" spans="1:12" x14ac:dyDescent="0.35">
      <c r="B69" s="33" t="s">
        <v>344</v>
      </c>
      <c r="C69" t="s">
        <v>99</v>
      </c>
      <c r="D69" s="7"/>
      <c r="E69" s="91"/>
      <c r="F69" s="91"/>
      <c r="G69" s="91"/>
      <c r="H69" s="91"/>
      <c r="I69" s="91"/>
      <c r="L69" t="s">
        <v>36</v>
      </c>
    </row>
    <row r="70" spans="1:12" x14ac:dyDescent="0.35">
      <c r="B70" s="33" t="s">
        <v>345</v>
      </c>
      <c r="C70" t="s">
        <v>99</v>
      </c>
      <c r="D70" s="7"/>
      <c r="E70" s="91"/>
      <c r="F70" s="91"/>
      <c r="G70" s="91"/>
      <c r="H70" s="91"/>
      <c r="I70" s="91"/>
      <c r="L70" t="s">
        <v>36</v>
      </c>
    </row>
    <row r="71" spans="1:12" x14ac:dyDescent="0.35">
      <c r="B71" s="33" t="s">
        <v>80</v>
      </c>
      <c r="C71" t="s">
        <v>99</v>
      </c>
      <c r="D71" s="7">
        <v>4.2808055555555589</v>
      </c>
      <c r="E71" s="91">
        <v>12.5673888888889</v>
      </c>
      <c r="F71" s="91">
        <v>40.050249999999998</v>
      </c>
      <c r="G71" s="91">
        <v>115.34175</v>
      </c>
      <c r="H71" s="91">
        <v>180.124055555556</v>
      </c>
      <c r="I71" s="91">
        <v>215.11574999999999</v>
      </c>
    </row>
    <row r="73" spans="1:12" x14ac:dyDescent="0.35">
      <c r="A73" s="4" t="s">
        <v>57</v>
      </c>
      <c r="B73" s="4"/>
      <c r="D73" s="4">
        <v>2015</v>
      </c>
      <c r="E73" s="4">
        <v>2025</v>
      </c>
      <c r="F73" s="4">
        <v>2030</v>
      </c>
      <c r="G73" s="4">
        <v>2035</v>
      </c>
      <c r="H73" s="4">
        <v>2040</v>
      </c>
      <c r="I73" s="4">
        <v>2045</v>
      </c>
      <c r="J73" s="4">
        <v>2050</v>
      </c>
    </row>
    <row r="74" spans="1:12" x14ac:dyDescent="0.35">
      <c r="B74" t="s">
        <v>336</v>
      </c>
      <c r="C74" t="s">
        <v>99</v>
      </c>
      <c r="D74" s="7"/>
      <c r="E74" s="91"/>
      <c r="F74" s="91"/>
      <c r="G74" s="91"/>
      <c r="H74" s="91"/>
      <c r="I74" s="91"/>
      <c r="L74" t="s">
        <v>36</v>
      </c>
    </row>
    <row r="75" spans="1:12" x14ac:dyDescent="0.35">
      <c r="B75" s="9" t="s">
        <v>337</v>
      </c>
      <c r="C75" t="s">
        <v>99</v>
      </c>
      <c r="D75" s="7"/>
      <c r="E75" s="91"/>
      <c r="F75" s="91"/>
      <c r="G75" s="91"/>
      <c r="H75" s="91"/>
      <c r="I75" s="91"/>
      <c r="L75" t="s">
        <v>36</v>
      </c>
    </row>
    <row r="76" spans="1:12" x14ac:dyDescent="0.35">
      <c r="B76" s="9" t="s">
        <v>338</v>
      </c>
      <c r="C76" t="s">
        <v>99</v>
      </c>
      <c r="D76" s="7"/>
      <c r="E76" s="91"/>
      <c r="F76" s="91"/>
      <c r="G76" s="91"/>
      <c r="H76" s="91"/>
      <c r="I76" s="91"/>
      <c r="L76" t="s">
        <v>36</v>
      </c>
    </row>
    <row r="77" spans="1:12" x14ac:dyDescent="0.35">
      <c r="B77" s="9" t="s">
        <v>339</v>
      </c>
      <c r="C77" t="s">
        <v>99</v>
      </c>
      <c r="D77" s="7"/>
      <c r="E77" s="91"/>
      <c r="F77" s="91"/>
      <c r="G77" s="91"/>
      <c r="H77" s="91"/>
      <c r="I77" s="91"/>
      <c r="L77" t="s">
        <v>36</v>
      </c>
    </row>
    <row r="78" spans="1:12" x14ac:dyDescent="0.35">
      <c r="B78" s="9" t="s">
        <v>340</v>
      </c>
      <c r="C78" t="s">
        <v>99</v>
      </c>
      <c r="D78" s="7"/>
      <c r="E78" s="91"/>
      <c r="F78" s="91"/>
      <c r="G78" s="91"/>
      <c r="H78" s="91"/>
      <c r="I78" s="91"/>
      <c r="L78" t="s">
        <v>36</v>
      </c>
    </row>
    <row r="79" spans="1:12" x14ac:dyDescent="0.35">
      <c r="B79" s="9" t="s">
        <v>341</v>
      </c>
      <c r="C79" t="s">
        <v>99</v>
      </c>
      <c r="D79" s="7"/>
      <c r="E79" s="91"/>
      <c r="F79" s="91"/>
      <c r="G79" s="91"/>
      <c r="H79" s="91"/>
      <c r="I79" s="91"/>
    </row>
    <row r="80" spans="1:12" x14ac:dyDescent="0.35">
      <c r="B80" s="9" t="s">
        <v>342</v>
      </c>
      <c r="C80" t="s">
        <v>99</v>
      </c>
      <c r="D80" s="7"/>
      <c r="E80" s="91"/>
      <c r="F80" s="91"/>
      <c r="G80" s="91"/>
      <c r="H80" s="91"/>
      <c r="I80" s="91"/>
    </row>
    <row r="81" spans="1:12" x14ac:dyDescent="0.35">
      <c r="B81" s="9" t="s">
        <v>343</v>
      </c>
      <c r="C81" t="s">
        <v>99</v>
      </c>
      <c r="D81" s="7"/>
      <c r="E81" s="91"/>
      <c r="F81" s="91"/>
      <c r="G81" s="91"/>
      <c r="H81" s="91"/>
      <c r="I81" s="91"/>
      <c r="L81" t="s">
        <v>36</v>
      </c>
    </row>
    <row r="82" spans="1:12" x14ac:dyDescent="0.35">
      <c r="B82" s="33" t="s">
        <v>344</v>
      </c>
      <c r="C82" t="s">
        <v>99</v>
      </c>
      <c r="D82" s="7"/>
      <c r="E82" s="91"/>
      <c r="F82" s="91"/>
      <c r="G82" s="91"/>
      <c r="H82" s="91"/>
      <c r="I82" s="91"/>
      <c r="L82" t="s">
        <v>36</v>
      </c>
    </row>
    <row r="83" spans="1:12" x14ac:dyDescent="0.35">
      <c r="B83" s="33" t="s">
        <v>345</v>
      </c>
      <c r="C83" t="s">
        <v>99</v>
      </c>
      <c r="D83" s="7"/>
      <c r="E83" s="91"/>
      <c r="F83" s="91"/>
      <c r="G83" s="91"/>
      <c r="H83" s="91"/>
      <c r="I83" s="91"/>
      <c r="L83" t="s">
        <v>36</v>
      </c>
    </row>
    <row r="84" spans="1:12" x14ac:dyDescent="0.35">
      <c r="B84" s="33" t="s">
        <v>80</v>
      </c>
      <c r="C84" t="s">
        <v>99</v>
      </c>
      <c r="D84" s="7">
        <v>3.1785343113750031</v>
      </c>
      <c r="E84" s="91">
        <v>18.041376077545301</v>
      </c>
      <c r="F84" s="91">
        <v>46.746314774233802</v>
      </c>
      <c r="G84" s="91">
        <v>75.258563214908804</v>
      </c>
      <c r="H84" s="91">
        <v>151.73568352952699</v>
      </c>
      <c r="I84" s="91">
        <v>260.41044742685602</v>
      </c>
    </row>
    <row r="86" spans="1:12" x14ac:dyDescent="0.35">
      <c r="A86" s="4" t="s">
        <v>22</v>
      </c>
      <c r="B86" s="4"/>
      <c r="D86" s="4">
        <v>2015</v>
      </c>
      <c r="E86" s="4">
        <v>2025</v>
      </c>
      <c r="F86" s="4">
        <v>2030</v>
      </c>
      <c r="G86" s="4">
        <v>2035</v>
      </c>
      <c r="H86" s="4">
        <v>2040</v>
      </c>
      <c r="I86" s="4">
        <v>2045</v>
      </c>
      <c r="J86" s="4">
        <v>2050</v>
      </c>
    </row>
    <row r="87" spans="1:12" x14ac:dyDescent="0.35">
      <c r="B87" t="s">
        <v>336</v>
      </c>
      <c r="C87" t="s">
        <v>99</v>
      </c>
      <c r="D87" s="7"/>
      <c r="E87" s="91"/>
      <c r="F87" s="91"/>
      <c r="G87" s="91"/>
      <c r="H87" s="91"/>
      <c r="I87" s="91"/>
      <c r="L87" t="s">
        <v>36</v>
      </c>
    </row>
    <row r="88" spans="1:12" x14ac:dyDescent="0.35">
      <c r="B88" s="9" t="s">
        <v>337</v>
      </c>
      <c r="C88" t="s">
        <v>99</v>
      </c>
      <c r="D88" s="7"/>
      <c r="E88" s="91"/>
      <c r="F88" s="91"/>
      <c r="G88" s="91"/>
      <c r="H88" s="91"/>
      <c r="I88" s="91"/>
      <c r="L88" t="s">
        <v>36</v>
      </c>
    </row>
    <row r="89" spans="1:12" x14ac:dyDescent="0.35">
      <c r="B89" s="9" t="s">
        <v>338</v>
      </c>
      <c r="C89" t="s">
        <v>99</v>
      </c>
      <c r="D89" s="7"/>
      <c r="E89" s="91"/>
      <c r="F89" s="91"/>
      <c r="G89" s="91"/>
      <c r="H89" s="91"/>
      <c r="I89" s="91"/>
      <c r="L89" t="s">
        <v>36</v>
      </c>
    </row>
    <row r="90" spans="1:12" x14ac:dyDescent="0.35">
      <c r="B90" s="9" t="s">
        <v>339</v>
      </c>
      <c r="C90" t="s">
        <v>99</v>
      </c>
      <c r="D90" s="7"/>
      <c r="E90" s="91"/>
      <c r="F90" s="91"/>
      <c r="G90" s="91"/>
      <c r="H90" s="91"/>
      <c r="I90" s="91"/>
      <c r="L90" t="s">
        <v>36</v>
      </c>
    </row>
    <row r="91" spans="1:12" x14ac:dyDescent="0.35">
      <c r="B91" s="9" t="s">
        <v>340</v>
      </c>
      <c r="C91" t="s">
        <v>99</v>
      </c>
      <c r="D91" s="7"/>
      <c r="E91" s="91"/>
      <c r="F91" s="91"/>
      <c r="G91" s="91"/>
      <c r="H91" s="91"/>
      <c r="I91" s="91"/>
      <c r="L91" t="s">
        <v>36</v>
      </c>
    </row>
    <row r="92" spans="1:12" x14ac:dyDescent="0.35">
      <c r="B92" s="9" t="s">
        <v>341</v>
      </c>
      <c r="C92" t="s">
        <v>99</v>
      </c>
      <c r="D92" s="7"/>
      <c r="E92" s="91"/>
      <c r="F92" s="91"/>
      <c r="G92" s="91"/>
      <c r="H92" s="91"/>
      <c r="I92" s="91"/>
    </row>
    <row r="93" spans="1:12" x14ac:dyDescent="0.35">
      <c r="B93" s="9" t="s">
        <v>342</v>
      </c>
      <c r="C93" t="s">
        <v>99</v>
      </c>
      <c r="D93" s="7"/>
      <c r="E93" s="91"/>
      <c r="F93" s="91"/>
      <c r="G93" s="91"/>
      <c r="H93" s="91"/>
      <c r="I93" s="91"/>
    </row>
    <row r="94" spans="1:12" x14ac:dyDescent="0.35">
      <c r="B94" s="9" t="s">
        <v>343</v>
      </c>
      <c r="C94" t="s">
        <v>99</v>
      </c>
      <c r="D94" s="7"/>
      <c r="E94" s="91"/>
      <c r="F94" s="91"/>
      <c r="G94" s="91"/>
      <c r="H94" s="91"/>
      <c r="I94" s="91"/>
      <c r="L94" t="s">
        <v>36</v>
      </c>
    </row>
    <row r="95" spans="1:12" x14ac:dyDescent="0.35">
      <c r="B95" s="33" t="s">
        <v>344</v>
      </c>
      <c r="C95" t="s">
        <v>99</v>
      </c>
      <c r="D95" s="7"/>
      <c r="E95" s="91"/>
      <c r="F95" s="91"/>
      <c r="G95" s="91"/>
      <c r="H95" s="91"/>
      <c r="I95" s="91"/>
      <c r="L95" t="s">
        <v>36</v>
      </c>
    </row>
    <row r="96" spans="1:12" x14ac:dyDescent="0.35">
      <c r="B96" s="33" t="s">
        <v>345</v>
      </c>
      <c r="C96" t="s">
        <v>99</v>
      </c>
      <c r="D96" s="7"/>
      <c r="E96" s="91"/>
      <c r="F96" s="91"/>
      <c r="G96" s="91"/>
      <c r="H96" s="91"/>
      <c r="I96" s="91"/>
      <c r="L96" t="s">
        <v>36</v>
      </c>
    </row>
    <row r="97" spans="1:32" x14ac:dyDescent="0.35">
      <c r="B97" s="33" t="s">
        <v>80</v>
      </c>
      <c r="C97" t="s">
        <v>99</v>
      </c>
      <c r="D97">
        <v>0</v>
      </c>
      <c r="E97" s="91">
        <v>0</v>
      </c>
      <c r="F97" s="91">
        <v>39.651666666666699</v>
      </c>
      <c r="G97" s="91">
        <v>65.149444444444498</v>
      </c>
      <c r="H97" s="91">
        <v>288.45666666666699</v>
      </c>
      <c r="I97" s="91">
        <v>317.796388888889</v>
      </c>
    </row>
    <row r="100" spans="1:32" s="96" customFormat="1" ht="18.5" x14ac:dyDescent="0.45">
      <c r="A100" s="97" t="s">
        <v>354</v>
      </c>
      <c r="B100" s="97"/>
      <c r="C100" s="97"/>
      <c r="D100" s="97"/>
      <c r="E100" s="97"/>
    </row>
    <row r="102" spans="1:32" x14ac:dyDescent="0.35">
      <c r="A102" s="4" t="s">
        <v>376</v>
      </c>
      <c r="B102" s="4"/>
      <c r="C102" s="4"/>
      <c r="D102" s="4">
        <v>2018</v>
      </c>
      <c r="E102" s="4">
        <v>2025</v>
      </c>
      <c r="F102" s="4">
        <v>2030</v>
      </c>
      <c r="G102" s="4">
        <v>2035</v>
      </c>
      <c r="H102" s="4">
        <v>2040</v>
      </c>
      <c r="I102" s="4">
        <v>2045</v>
      </c>
      <c r="J102" s="4">
        <v>2050</v>
      </c>
      <c r="L102" s="4" t="s">
        <v>2</v>
      </c>
      <c r="M102" s="4"/>
      <c r="N102" s="4"/>
      <c r="O102" s="4"/>
      <c r="P102" s="4"/>
      <c r="Q102" s="4"/>
      <c r="R102" s="4"/>
      <c r="S102" s="4"/>
      <c r="T102" s="4"/>
      <c r="X102" s="127"/>
      <c r="Y102" s="127"/>
      <c r="Z102" s="4"/>
      <c r="AA102" s="4"/>
      <c r="AB102" s="4"/>
      <c r="AC102" s="4"/>
      <c r="AD102" s="4"/>
      <c r="AE102" s="4"/>
      <c r="AF102" s="4"/>
    </row>
    <row r="103" spans="1:32" x14ac:dyDescent="0.35">
      <c r="B103" t="s">
        <v>39</v>
      </c>
      <c r="C103" t="s">
        <v>99</v>
      </c>
      <c r="F103">
        <v>28</v>
      </c>
      <c r="I103" s="98">
        <v>151.73892427927575</v>
      </c>
    </row>
    <row r="104" spans="1:32" x14ac:dyDescent="0.35">
      <c r="B104" t="s">
        <v>41</v>
      </c>
      <c r="C104" t="s">
        <v>99</v>
      </c>
      <c r="F104">
        <v>30</v>
      </c>
      <c r="I104" s="99">
        <v>74.199999999999989</v>
      </c>
    </row>
    <row r="105" spans="1:32" x14ac:dyDescent="0.35">
      <c r="B105" t="s">
        <v>42</v>
      </c>
      <c r="C105" t="s">
        <v>99</v>
      </c>
      <c r="F105">
        <v>0</v>
      </c>
      <c r="I105" s="98">
        <v>0</v>
      </c>
    </row>
    <row r="106" spans="1:32" x14ac:dyDescent="0.35">
      <c r="B106" t="s">
        <v>43</v>
      </c>
      <c r="C106" t="s">
        <v>99</v>
      </c>
      <c r="F106">
        <v>4</v>
      </c>
      <c r="I106" s="98">
        <v>39.001853747213183</v>
      </c>
    </row>
    <row r="107" spans="1:32" x14ac:dyDescent="0.35">
      <c r="B107" t="s">
        <v>44</v>
      </c>
      <c r="C107" t="s">
        <v>99</v>
      </c>
      <c r="F107">
        <v>0</v>
      </c>
      <c r="I107" s="98">
        <v>0</v>
      </c>
    </row>
    <row r="108" spans="1:32" x14ac:dyDescent="0.35">
      <c r="B108" t="s">
        <v>80</v>
      </c>
      <c r="C108" t="s">
        <v>99</v>
      </c>
      <c r="F108">
        <f>SUM(F103:F107)</f>
        <v>62</v>
      </c>
      <c r="I108" s="7">
        <f>SUM(I103:I107)</f>
        <v>264.94077802648894</v>
      </c>
    </row>
    <row r="110" spans="1:32" x14ac:dyDescent="0.35">
      <c r="A110" s="6" t="s">
        <v>108</v>
      </c>
      <c r="B110" s="29"/>
      <c r="D110" s="4">
        <v>2020</v>
      </c>
      <c r="E110" s="4">
        <v>2025</v>
      </c>
      <c r="F110" s="4">
        <v>2030</v>
      </c>
      <c r="G110" s="4">
        <v>2035</v>
      </c>
      <c r="H110" s="4">
        <v>2040</v>
      </c>
      <c r="I110" s="4">
        <v>2045</v>
      </c>
      <c r="J110" s="4">
        <v>2050</v>
      </c>
    </row>
    <row r="111" spans="1:32" x14ac:dyDescent="0.35">
      <c r="B111" t="s">
        <v>355</v>
      </c>
      <c r="C111" t="s">
        <v>99</v>
      </c>
      <c r="E111" s="98"/>
      <c r="F111" s="7">
        <v>0</v>
      </c>
      <c r="G111" s="7">
        <v>2.9897096470000002</v>
      </c>
      <c r="H111" s="7"/>
      <c r="I111" s="7">
        <v>92</v>
      </c>
    </row>
    <row r="112" spans="1:32" x14ac:dyDescent="0.35">
      <c r="B112" t="s">
        <v>41</v>
      </c>
      <c r="C112" t="s">
        <v>99</v>
      </c>
      <c r="E112" s="99"/>
      <c r="F112" s="7">
        <v>23.63</v>
      </c>
      <c r="G112" s="7">
        <v>48.733107660000002</v>
      </c>
      <c r="H112" s="7"/>
      <c r="I112" s="7">
        <v>96</v>
      </c>
    </row>
    <row r="113" spans="1:10" x14ac:dyDescent="0.35">
      <c r="B113" t="s">
        <v>42</v>
      </c>
      <c r="C113" t="s">
        <v>99</v>
      </c>
      <c r="E113" s="98"/>
      <c r="F113" s="7">
        <v>1.4</v>
      </c>
      <c r="G113" s="7">
        <v>9.5354930000000007</v>
      </c>
      <c r="H113" s="7"/>
      <c r="I113" s="7">
        <v>20.03</v>
      </c>
    </row>
    <row r="114" spans="1:10" x14ac:dyDescent="0.35">
      <c r="B114" t="s">
        <v>43</v>
      </c>
      <c r="C114" t="s">
        <v>99</v>
      </c>
      <c r="E114" s="98"/>
      <c r="F114" s="7">
        <v>10.5</v>
      </c>
      <c r="G114" s="7">
        <v>17.778216960000002</v>
      </c>
      <c r="H114" s="7"/>
      <c r="I114" s="7">
        <v>20.53</v>
      </c>
    </row>
    <row r="115" spans="1:10" x14ac:dyDescent="0.35">
      <c r="B115" t="s">
        <v>356</v>
      </c>
      <c r="C115" t="s">
        <v>99</v>
      </c>
      <c r="E115" s="98"/>
      <c r="F115" s="7">
        <v>7.8</v>
      </c>
      <c r="G115" s="7">
        <v>7.8</v>
      </c>
      <c r="H115" s="7"/>
      <c r="I115" s="7">
        <v>7.8</v>
      </c>
    </row>
    <row r="116" spans="1:10" x14ac:dyDescent="0.35">
      <c r="B116" t="s">
        <v>44</v>
      </c>
      <c r="C116" t="s">
        <v>99</v>
      </c>
      <c r="F116" s="7">
        <v>0</v>
      </c>
      <c r="G116" s="7">
        <v>0</v>
      </c>
      <c r="I116" s="7">
        <v>0</v>
      </c>
    </row>
    <row r="117" spans="1:10" x14ac:dyDescent="0.35">
      <c r="B117" t="s">
        <v>80</v>
      </c>
      <c r="C117" t="s">
        <v>99</v>
      </c>
      <c r="E117" s="7"/>
      <c r="F117" s="7">
        <v>43.33</v>
      </c>
      <c r="G117" s="7">
        <v>86.836527270000005</v>
      </c>
      <c r="H117" s="7"/>
      <c r="I117" s="7">
        <v>236.36</v>
      </c>
    </row>
    <row r="119" spans="1:10" x14ac:dyDescent="0.35">
      <c r="A119" s="8" t="s">
        <v>141</v>
      </c>
      <c r="B119" s="30"/>
      <c r="D119" s="4">
        <v>2018</v>
      </c>
      <c r="E119" s="4">
        <v>2025</v>
      </c>
      <c r="F119" s="4">
        <v>2030</v>
      </c>
      <c r="G119" s="4">
        <v>2035</v>
      </c>
      <c r="H119" s="4">
        <v>2040</v>
      </c>
      <c r="I119" s="4">
        <v>2045</v>
      </c>
      <c r="J119" s="4">
        <v>2050</v>
      </c>
    </row>
    <row r="120" spans="1:10" x14ac:dyDescent="0.35">
      <c r="B120" t="s">
        <v>39</v>
      </c>
      <c r="C120" t="s">
        <v>99</v>
      </c>
      <c r="F120" s="91">
        <v>0</v>
      </c>
      <c r="G120" s="91">
        <v>0</v>
      </c>
      <c r="H120" s="91">
        <v>68.400000000000006</v>
      </c>
      <c r="I120" s="91">
        <v>130</v>
      </c>
    </row>
    <row r="121" spans="1:10" x14ac:dyDescent="0.35">
      <c r="B121" t="s">
        <v>41</v>
      </c>
      <c r="C121" t="s">
        <v>99</v>
      </c>
      <c r="F121" s="91">
        <v>47.5</v>
      </c>
      <c r="G121" s="91">
        <v>63.4</v>
      </c>
      <c r="H121" s="91">
        <v>137.80000000000001</v>
      </c>
      <c r="I121" s="91">
        <v>190.5</v>
      </c>
    </row>
    <row r="122" spans="1:10" x14ac:dyDescent="0.35">
      <c r="B122" t="s">
        <v>42</v>
      </c>
      <c r="C122" t="s">
        <v>99</v>
      </c>
      <c r="F122" s="91">
        <v>5.5</v>
      </c>
      <c r="G122" s="91">
        <v>18.5</v>
      </c>
      <c r="H122" s="91">
        <v>45.1</v>
      </c>
      <c r="I122" s="91">
        <v>79.2</v>
      </c>
    </row>
    <row r="123" spans="1:10" x14ac:dyDescent="0.35">
      <c r="B123" t="s">
        <v>43</v>
      </c>
      <c r="C123" t="s">
        <v>99</v>
      </c>
      <c r="F123" s="91">
        <v>7.9</v>
      </c>
      <c r="G123" s="91">
        <v>18.899999999999999</v>
      </c>
      <c r="H123" s="91">
        <v>37.299999999999997</v>
      </c>
      <c r="I123" s="91">
        <v>58.8</v>
      </c>
    </row>
    <row r="124" spans="1:10" x14ac:dyDescent="0.35">
      <c r="B124" t="s">
        <v>44</v>
      </c>
      <c r="C124" t="s">
        <v>99</v>
      </c>
      <c r="F124" s="91"/>
      <c r="G124" s="91"/>
      <c r="H124" s="91"/>
      <c r="I124" s="91"/>
    </row>
    <row r="125" spans="1:10" x14ac:dyDescent="0.35">
      <c r="B125" t="s">
        <v>80</v>
      </c>
      <c r="C125" t="s">
        <v>99</v>
      </c>
      <c r="F125" s="91">
        <f>SUM(F120:F123)</f>
        <v>60.9</v>
      </c>
      <c r="G125" s="91">
        <f t="shared" ref="G125:I125" si="2">SUM(G120:G123)</f>
        <v>100.80000000000001</v>
      </c>
      <c r="H125" s="91">
        <f t="shared" si="2"/>
        <v>288.60000000000002</v>
      </c>
      <c r="I125" s="91">
        <f t="shared" si="2"/>
        <v>458.5</v>
      </c>
    </row>
    <row r="127" spans="1:10" x14ac:dyDescent="0.35">
      <c r="A127" s="4" t="s">
        <v>51</v>
      </c>
      <c r="B127" s="30"/>
      <c r="D127" s="4">
        <v>2019</v>
      </c>
      <c r="E127" s="4">
        <v>2025</v>
      </c>
      <c r="F127" s="4">
        <v>2030</v>
      </c>
      <c r="G127" s="4">
        <v>2035</v>
      </c>
      <c r="H127" s="4">
        <v>2040</v>
      </c>
      <c r="I127" s="4">
        <v>2045</v>
      </c>
      <c r="J127" s="4">
        <v>2050</v>
      </c>
    </row>
    <row r="128" spans="1:10" x14ac:dyDescent="0.35">
      <c r="B128" t="s">
        <v>39</v>
      </c>
      <c r="C128" t="s">
        <v>99</v>
      </c>
      <c r="E128" s="98"/>
      <c r="F128" s="7"/>
      <c r="G128" s="7"/>
      <c r="H128" s="7"/>
      <c r="J128" s="7">
        <v>86.7</v>
      </c>
    </row>
    <row r="129" spans="1:12" x14ac:dyDescent="0.35">
      <c r="B129" t="s">
        <v>41</v>
      </c>
      <c r="C129" t="s">
        <v>99</v>
      </c>
      <c r="E129" s="7"/>
      <c r="F129" s="7">
        <v>10</v>
      </c>
      <c r="G129" s="7"/>
      <c r="H129" s="7"/>
      <c r="J129" s="7">
        <v>156</v>
      </c>
    </row>
    <row r="130" spans="1:12" x14ac:dyDescent="0.35">
      <c r="B130" t="s">
        <v>42</v>
      </c>
      <c r="C130" t="s">
        <v>99</v>
      </c>
      <c r="E130" s="98"/>
      <c r="F130" s="98">
        <v>0</v>
      </c>
      <c r="G130" s="98"/>
      <c r="H130" s="98"/>
      <c r="J130" s="98">
        <v>0</v>
      </c>
    </row>
    <row r="131" spans="1:12" x14ac:dyDescent="0.35">
      <c r="B131" t="s">
        <v>43</v>
      </c>
      <c r="C131" t="s">
        <v>99</v>
      </c>
      <c r="E131" s="98"/>
      <c r="F131" s="7"/>
      <c r="G131" s="7"/>
      <c r="H131" s="7"/>
      <c r="J131" s="7">
        <v>19.3</v>
      </c>
    </row>
    <row r="132" spans="1:12" x14ac:dyDescent="0.35">
      <c r="B132" t="s">
        <v>44</v>
      </c>
      <c r="C132" t="s">
        <v>99</v>
      </c>
      <c r="E132" s="98"/>
      <c r="F132" s="7"/>
      <c r="G132" s="7"/>
      <c r="H132" s="7"/>
      <c r="J132" s="7">
        <v>0</v>
      </c>
    </row>
    <row r="133" spans="1:12" x14ac:dyDescent="0.35">
      <c r="B133" t="s">
        <v>80</v>
      </c>
      <c r="C133" t="s">
        <v>99</v>
      </c>
      <c r="D133" s="7"/>
      <c r="E133" s="7"/>
      <c r="F133" s="7">
        <f t="shared" ref="F133" si="3">SUM(F128:F132)</f>
        <v>10</v>
      </c>
      <c r="G133" s="7"/>
      <c r="H133" s="7"/>
      <c r="J133" s="7">
        <f>SUM(J128:J132)</f>
        <v>262</v>
      </c>
    </row>
    <row r="135" spans="1:12" x14ac:dyDescent="0.35">
      <c r="A135" s="4" t="s">
        <v>7</v>
      </c>
      <c r="B135" s="4"/>
      <c r="D135" s="4">
        <v>2015</v>
      </c>
      <c r="E135" s="4">
        <v>2025</v>
      </c>
      <c r="F135" s="4">
        <v>2030</v>
      </c>
      <c r="G135" s="4">
        <v>2035</v>
      </c>
      <c r="H135" s="4">
        <v>2040</v>
      </c>
      <c r="I135" s="4">
        <v>2045</v>
      </c>
      <c r="J135" s="4">
        <v>2050</v>
      </c>
    </row>
    <row r="136" spans="1:12" x14ac:dyDescent="0.35">
      <c r="B136" t="s">
        <v>39</v>
      </c>
      <c r="C136" t="s">
        <v>99</v>
      </c>
      <c r="D136" s="7">
        <v>0.39363888888888887</v>
      </c>
      <c r="E136" s="7">
        <v>7.7562777777777772</v>
      </c>
      <c r="F136" s="7">
        <v>35.43438888888889</v>
      </c>
      <c r="G136" s="7">
        <v>94.539555555555538</v>
      </c>
      <c r="H136" s="7">
        <v>132.17330555555554</v>
      </c>
      <c r="I136" s="7">
        <v>134.74313888888889</v>
      </c>
      <c r="L136" t="s">
        <v>357</v>
      </c>
    </row>
    <row r="137" spans="1:12" x14ac:dyDescent="0.35">
      <c r="B137" t="s">
        <v>41</v>
      </c>
      <c r="C137" t="s">
        <v>99</v>
      </c>
      <c r="D137" s="7">
        <v>2.957722222222225</v>
      </c>
      <c r="E137" s="7">
        <v>3.4016388888888902</v>
      </c>
      <c r="F137" s="7">
        <v>3.0617777777777802</v>
      </c>
      <c r="G137" s="7">
        <v>16.987749999999998</v>
      </c>
      <c r="H137" s="7">
        <v>39.298444444444499</v>
      </c>
      <c r="I137" s="7">
        <v>65.530666666666704</v>
      </c>
      <c r="L137" t="s">
        <v>304</v>
      </c>
    </row>
    <row r="138" spans="1:12" x14ac:dyDescent="0.35">
      <c r="B138" t="s">
        <v>42</v>
      </c>
      <c r="C138" t="s">
        <v>99</v>
      </c>
      <c r="D138" s="7">
        <v>0</v>
      </c>
      <c r="E138" s="7">
        <v>0</v>
      </c>
      <c r="F138" s="7">
        <v>0</v>
      </c>
      <c r="G138" s="7">
        <v>0</v>
      </c>
      <c r="H138" s="7">
        <v>0</v>
      </c>
      <c r="I138" s="7">
        <v>0</v>
      </c>
    </row>
    <row r="139" spans="1:12" x14ac:dyDescent="0.35">
      <c r="B139" t="s">
        <v>43</v>
      </c>
      <c r="C139" t="s">
        <v>99</v>
      </c>
      <c r="D139" s="7">
        <v>0.92947222222222292</v>
      </c>
      <c r="E139" s="7">
        <v>1.40947222222222</v>
      </c>
      <c r="F139" s="7">
        <v>1.5541111111111101</v>
      </c>
      <c r="G139" s="7">
        <v>3.8144166666666699</v>
      </c>
      <c r="H139" s="7">
        <v>8.6523055555555608</v>
      </c>
      <c r="I139" s="7">
        <v>14.841944444444501</v>
      </c>
    </row>
    <row r="140" spans="1:12" x14ac:dyDescent="0.35">
      <c r="B140" t="s">
        <v>44</v>
      </c>
      <c r="C140" t="s">
        <v>99</v>
      </c>
      <c r="D140" s="7"/>
      <c r="E140" s="7"/>
      <c r="F140" s="7"/>
      <c r="G140" s="7"/>
      <c r="H140" s="7"/>
      <c r="I140" s="7"/>
      <c r="L140" t="s">
        <v>36</v>
      </c>
    </row>
    <row r="141" spans="1:12" x14ac:dyDescent="0.35">
      <c r="B141" t="s">
        <v>80</v>
      </c>
      <c r="C141" t="s">
        <v>99</v>
      </c>
      <c r="D141" s="7">
        <v>4.2808055555555589</v>
      </c>
      <c r="E141" s="7">
        <v>12.5673888888889</v>
      </c>
      <c r="F141" s="7">
        <v>40.050249999999998</v>
      </c>
      <c r="G141" s="7">
        <v>115.34175</v>
      </c>
      <c r="H141" s="7">
        <v>180.124055555556</v>
      </c>
      <c r="I141" s="7">
        <v>215.11574999999999</v>
      </c>
      <c r="L141" t="s">
        <v>357</v>
      </c>
    </row>
    <row r="143" spans="1:12" x14ac:dyDescent="0.35">
      <c r="A143" s="4" t="s">
        <v>57</v>
      </c>
      <c r="B143" s="4"/>
      <c r="D143" s="4">
        <v>2015</v>
      </c>
      <c r="E143" s="4">
        <v>2025</v>
      </c>
      <c r="F143" s="4">
        <v>2030</v>
      </c>
      <c r="G143" s="4">
        <v>2035</v>
      </c>
      <c r="H143" s="4">
        <v>2040</v>
      </c>
      <c r="I143" s="4">
        <v>2045</v>
      </c>
      <c r="J143" s="4">
        <v>2050</v>
      </c>
    </row>
    <row r="144" spans="1:12" x14ac:dyDescent="0.35">
      <c r="B144" t="s">
        <v>39</v>
      </c>
      <c r="C144" t="s">
        <v>99</v>
      </c>
      <c r="D144" s="81"/>
      <c r="E144" s="100"/>
      <c r="F144" s="7">
        <v>5.0362740742337131</v>
      </c>
      <c r="G144" s="7">
        <v>17.491584714908679</v>
      </c>
      <c r="H144" s="7">
        <v>39.639646529527091</v>
      </c>
      <c r="I144" s="7">
        <v>77.811344426856252</v>
      </c>
      <c r="J144" s="7"/>
      <c r="L144" t="s">
        <v>357</v>
      </c>
    </row>
    <row r="145" spans="1:12" x14ac:dyDescent="0.35">
      <c r="B145" t="s">
        <v>41</v>
      </c>
      <c r="C145" t="s">
        <v>99</v>
      </c>
      <c r="E145" s="101"/>
      <c r="F145" s="7">
        <v>51.923110740881626</v>
      </c>
      <c r="G145" s="7">
        <v>79.191959455003499</v>
      </c>
      <c r="H145" s="7">
        <v>124.44995394834655</v>
      </c>
      <c r="I145" s="7">
        <v>159.79202141752231</v>
      </c>
      <c r="J145" s="7"/>
      <c r="L145" t="s">
        <v>304</v>
      </c>
    </row>
    <row r="146" spans="1:12" x14ac:dyDescent="0.35">
      <c r="B146" t="s">
        <v>42</v>
      </c>
      <c r="C146" t="s">
        <v>99</v>
      </c>
      <c r="E146" s="102"/>
      <c r="F146" s="7">
        <v>7.2817109118380394E-2</v>
      </c>
      <c r="G146" s="7">
        <v>7.8634428329818998E-2</v>
      </c>
      <c r="H146" s="7">
        <v>0.109107951653461</v>
      </c>
      <c r="I146" s="7">
        <v>7.2726300380332596</v>
      </c>
      <c r="J146" s="7"/>
    </row>
    <row r="147" spans="1:12" x14ac:dyDescent="0.35">
      <c r="B147" t="s">
        <v>43</v>
      </c>
      <c r="C147" t="s">
        <v>99</v>
      </c>
      <c r="E147" s="102"/>
      <c r="F147" s="7">
        <v>4.5070199999999998</v>
      </c>
      <c r="G147" s="7">
        <v>4.6112640000000003</v>
      </c>
      <c r="H147" s="7">
        <v>41.524152000000001</v>
      </c>
      <c r="I147" s="7">
        <v>90.634464000000094</v>
      </c>
      <c r="J147" s="7"/>
    </row>
    <row r="148" spans="1:12" x14ac:dyDescent="0.35">
      <c r="B148" t="s">
        <v>44</v>
      </c>
      <c r="C148" t="s">
        <v>99</v>
      </c>
      <c r="E148" s="102"/>
      <c r="F148" s="7"/>
      <c r="G148" s="7"/>
      <c r="H148" s="7"/>
      <c r="I148" s="7"/>
      <c r="J148" s="7"/>
      <c r="L148" t="s">
        <v>36</v>
      </c>
    </row>
    <row r="149" spans="1:12" x14ac:dyDescent="0.35">
      <c r="B149" t="s">
        <v>80</v>
      </c>
      <c r="C149" t="s">
        <v>99</v>
      </c>
      <c r="D149" s="7"/>
      <c r="E149" s="7"/>
      <c r="F149" s="7">
        <v>74.293130524233732</v>
      </c>
      <c r="G149" s="7">
        <v>119.96873829824202</v>
      </c>
      <c r="H149" s="7">
        <v>230.60952552952708</v>
      </c>
      <c r="I149" s="7">
        <v>359.58926248241181</v>
      </c>
      <c r="J149" s="7"/>
    </row>
    <row r="151" spans="1:12" x14ac:dyDescent="0.35">
      <c r="A151" s="4" t="s">
        <v>22</v>
      </c>
      <c r="B151" s="4"/>
      <c r="D151" s="4">
        <v>2015</v>
      </c>
      <c r="E151" s="4">
        <v>2025</v>
      </c>
      <c r="F151" s="4">
        <v>2030</v>
      </c>
      <c r="G151" s="4">
        <v>2035</v>
      </c>
      <c r="H151" s="4">
        <v>2040</v>
      </c>
      <c r="I151" s="4">
        <v>2045</v>
      </c>
      <c r="J151" s="4">
        <v>2050</v>
      </c>
    </row>
    <row r="152" spans="1:12" x14ac:dyDescent="0.35">
      <c r="B152" t="s">
        <v>39</v>
      </c>
      <c r="C152" t="s">
        <v>99</v>
      </c>
      <c r="D152" s="7">
        <v>0</v>
      </c>
      <c r="E152" s="7">
        <v>0</v>
      </c>
      <c r="F152" s="7">
        <v>39.666666666666671</v>
      </c>
      <c r="G152" s="7">
        <v>64.944444444444443</v>
      </c>
      <c r="H152" s="7">
        <v>176.69444444444446</v>
      </c>
      <c r="I152" s="7">
        <v>205.94444444444443</v>
      </c>
      <c r="L152" t="s">
        <v>357</v>
      </c>
    </row>
    <row r="153" spans="1:12" x14ac:dyDescent="0.35">
      <c r="B153" t="s">
        <v>41</v>
      </c>
      <c r="C153" t="s">
        <v>99</v>
      </c>
      <c r="D153" s="7">
        <v>2.853611111111114</v>
      </c>
      <c r="E153" s="7">
        <v>3.4102777777777802</v>
      </c>
      <c r="F153" s="7">
        <v>3.5736111111111102</v>
      </c>
      <c r="G153" s="7">
        <v>3.73694444444445</v>
      </c>
      <c r="H153" s="7">
        <v>6.3713888888888999</v>
      </c>
      <c r="I153" s="7">
        <v>6.3663888888888902</v>
      </c>
      <c r="L153" t="s">
        <v>310</v>
      </c>
    </row>
    <row r="154" spans="1:12" x14ac:dyDescent="0.35">
      <c r="B154" t="s">
        <v>42</v>
      </c>
      <c r="C154" t="s">
        <v>99</v>
      </c>
      <c r="D154" s="7">
        <v>0</v>
      </c>
      <c r="E154" s="7">
        <v>0</v>
      </c>
      <c r="F154" s="7">
        <v>0</v>
      </c>
      <c r="G154" s="7">
        <v>0</v>
      </c>
      <c r="H154" s="7">
        <v>0</v>
      </c>
      <c r="I154" s="7">
        <v>0</v>
      </c>
    </row>
    <row r="155" spans="1:12" x14ac:dyDescent="0.35">
      <c r="B155" t="s">
        <v>43</v>
      </c>
      <c r="C155" t="s">
        <v>99</v>
      </c>
      <c r="D155" s="7">
        <v>0</v>
      </c>
      <c r="E155" s="7">
        <v>0</v>
      </c>
      <c r="F155" s="7">
        <v>0</v>
      </c>
      <c r="G155" s="7">
        <v>0.235277777777778</v>
      </c>
      <c r="H155" s="7">
        <v>0.66694444444444501</v>
      </c>
      <c r="I155" s="7">
        <v>2.08777777777778</v>
      </c>
    </row>
    <row r="156" spans="1:12" x14ac:dyDescent="0.35">
      <c r="B156" t="s">
        <v>44</v>
      </c>
      <c r="C156" t="s">
        <v>99</v>
      </c>
      <c r="D156" s="7"/>
      <c r="E156" s="7"/>
      <c r="F156" s="7"/>
      <c r="G156" s="7"/>
      <c r="H156" s="7"/>
      <c r="I156" s="7"/>
      <c r="L156" t="s">
        <v>36</v>
      </c>
    </row>
    <row r="157" spans="1:12" x14ac:dyDescent="0.35">
      <c r="B157" t="s">
        <v>80</v>
      </c>
      <c r="C157" t="s">
        <v>99</v>
      </c>
      <c r="D157" s="7">
        <v>0</v>
      </c>
      <c r="E157" s="7">
        <v>0</v>
      </c>
      <c r="F157" s="7">
        <v>39.651666666666699</v>
      </c>
      <c r="G157" s="7">
        <v>65.149444444444498</v>
      </c>
      <c r="H157" s="7">
        <v>288.45666666666699</v>
      </c>
      <c r="I157" s="7">
        <v>317.796388888889</v>
      </c>
      <c r="L157" t="s">
        <v>358</v>
      </c>
    </row>
  </sheetData>
  <mergeCells count="2">
    <mergeCell ref="X6:Y6"/>
    <mergeCell ref="X102:Y102"/>
  </mergeCells>
  <pageMargins left="0.7" right="0.7" top="0.78740157499999996" bottom="0.78740157499999996" header="0.3" footer="0.3"/>
  <pageSetup paperSize="9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3648E-3BFB-496C-BA9B-BDEB543655D9}">
  <sheetPr>
    <tabColor theme="4" tint="0.39997558519241921"/>
  </sheetPr>
  <dimension ref="A1:AF53"/>
  <sheetViews>
    <sheetView topLeftCell="A19" zoomScale="70" zoomScaleNormal="70" workbookViewId="0">
      <selection activeCell="L17" sqref="L17"/>
    </sheetView>
  </sheetViews>
  <sheetFormatPr baseColWidth="10" defaultRowHeight="14.5" x14ac:dyDescent="0.35"/>
  <cols>
    <col min="1" max="1" width="34.54296875" customWidth="1"/>
    <col min="2" max="2" width="29.1796875" customWidth="1"/>
    <col min="11" max="11" width="8.1796875" customWidth="1"/>
    <col min="12" max="12" width="31.81640625" bestFit="1" customWidth="1"/>
  </cols>
  <sheetData>
    <row r="1" spans="1:32" s="96" customFormat="1" ht="21" x14ac:dyDescent="0.5">
      <c r="A1" s="95" t="s">
        <v>359</v>
      </c>
    </row>
    <row r="4" spans="1:32" s="96" customFormat="1" ht="18.5" x14ac:dyDescent="0.45">
      <c r="A4" s="97" t="s">
        <v>360</v>
      </c>
      <c r="B4" s="97"/>
      <c r="C4" s="97"/>
      <c r="D4" s="97"/>
      <c r="E4" s="97"/>
    </row>
    <row r="6" spans="1:32" x14ac:dyDescent="0.35">
      <c r="A6" s="4" t="s">
        <v>376</v>
      </c>
      <c r="B6" s="4"/>
      <c r="C6" s="4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  <c r="M6" s="4"/>
      <c r="N6" s="4"/>
      <c r="O6" s="4"/>
      <c r="P6" s="4"/>
      <c r="Q6" s="4"/>
      <c r="R6" s="4"/>
      <c r="S6" s="4"/>
      <c r="T6" s="4"/>
      <c r="X6" s="127"/>
      <c r="Y6" s="127"/>
      <c r="Z6" s="4"/>
      <c r="AA6" s="4"/>
      <c r="AB6" s="4"/>
      <c r="AC6" s="4"/>
      <c r="AD6" s="4"/>
      <c r="AE6" s="4"/>
      <c r="AF6" s="4"/>
    </row>
    <row r="7" spans="1:32" x14ac:dyDescent="0.35">
      <c r="B7" s="103" t="s">
        <v>361</v>
      </c>
      <c r="C7" t="s">
        <v>99</v>
      </c>
      <c r="D7" s="4"/>
      <c r="E7" s="91">
        <v>1.2</v>
      </c>
      <c r="F7" s="91">
        <v>18.8</v>
      </c>
      <c r="G7" s="91">
        <v>31.482868020304565</v>
      </c>
      <c r="H7" s="91">
        <v>64.781096102767478</v>
      </c>
      <c r="I7" s="91">
        <v>95.623473959335172</v>
      </c>
    </row>
    <row r="8" spans="1:32" x14ac:dyDescent="0.35">
      <c r="B8" t="s">
        <v>362</v>
      </c>
      <c r="C8" t="s">
        <v>99</v>
      </c>
      <c r="E8">
        <v>0</v>
      </c>
      <c r="F8">
        <v>0</v>
      </c>
      <c r="G8">
        <v>0</v>
      </c>
      <c r="H8">
        <v>0</v>
      </c>
      <c r="I8">
        <v>0</v>
      </c>
    </row>
    <row r="9" spans="1:32" x14ac:dyDescent="0.35">
      <c r="B9" t="s">
        <v>363</v>
      </c>
      <c r="C9" t="s">
        <v>99</v>
      </c>
      <c r="D9" s="4"/>
      <c r="E9" s="91">
        <v>0.2</v>
      </c>
      <c r="F9" s="91">
        <v>43.7</v>
      </c>
      <c r="G9" s="91">
        <v>105.45217036779071</v>
      </c>
      <c r="H9" s="91">
        <v>158.05807446415037</v>
      </c>
      <c r="I9" s="91">
        <v>169.31730406715377</v>
      </c>
    </row>
    <row r="10" spans="1:32" x14ac:dyDescent="0.35">
      <c r="B10" t="s">
        <v>84</v>
      </c>
      <c r="C10" t="s">
        <v>99</v>
      </c>
      <c r="D10" s="4"/>
      <c r="E10" s="91">
        <v>0</v>
      </c>
      <c r="F10" s="91">
        <v>0</v>
      </c>
      <c r="G10" s="91">
        <v>0</v>
      </c>
      <c r="H10" s="91">
        <v>0</v>
      </c>
      <c r="I10" s="91">
        <v>0</v>
      </c>
    </row>
    <row r="11" spans="1:32" x14ac:dyDescent="0.35">
      <c r="B11" t="s">
        <v>80</v>
      </c>
      <c r="C11" t="s">
        <v>99</v>
      </c>
      <c r="D11" s="4"/>
      <c r="E11" s="91">
        <v>1.4</v>
      </c>
      <c r="F11" s="91">
        <v>62.5</v>
      </c>
      <c r="G11" s="91">
        <v>136.93503838809528</v>
      </c>
      <c r="H11" s="91">
        <v>222.83917056691786</v>
      </c>
      <c r="I11" s="91">
        <v>264.94077802648894</v>
      </c>
    </row>
    <row r="13" spans="1:32" x14ac:dyDescent="0.35">
      <c r="A13" s="6" t="s">
        <v>108</v>
      </c>
      <c r="B13" s="29"/>
      <c r="D13" s="4">
        <v>2020</v>
      </c>
      <c r="E13" s="4">
        <v>2025</v>
      </c>
      <c r="F13" s="4">
        <v>2030</v>
      </c>
      <c r="G13" s="4">
        <v>2035</v>
      </c>
      <c r="H13" s="4">
        <v>2040</v>
      </c>
      <c r="I13" s="4">
        <v>2045</v>
      </c>
      <c r="J13" s="4">
        <v>2050</v>
      </c>
    </row>
    <row r="14" spans="1:32" x14ac:dyDescent="0.35">
      <c r="B14" s="104" t="s">
        <v>361</v>
      </c>
      <c r="C14" t="s">
        <v>99</v>
      </c>
      <c r="D14" s="4"/>
      <c r="E14" s="4"/>
      <c r="F14">
        <v>43</v>
      </c>
      <c r="I14">
        <v>99</v>
      </c>
    </row>
    <row r="15" spans="1:32" x14ac:dyDescent="0.35">
      <c r="B15" t="s">
        <v>362</v>
      </c>
      <c r="C15" t="s">
        <v>99</v>
      </c>
      <c r="E15">
        <v>0</v>
      </c>
      <c r="F15">
        <v>0</v>
      </c>
      <c r="G15">
        <v>0</v>
      </c>
      <c r="H15">
        <v>0</v>
      </c>
      <c r="I15">
        <v>0</v>
      </c>
    </row>
    <row r="16" spans="1:32" x14ac:dyDescent="0.35">
      <c r="B16" t="s">
        <v>363</v>
      </c>
      <c r="C16" t="s">
        <v>99</v>
      </c>
      <c r="D16" s="4"/>
      <c r="E16" s="4"/>
      <c r="F16">
        <v>0</v>
      </c>
      <c r="I16">
        <v>138</v>
      </c>
    </row>
    <row r="17" spans="1:12" x14ac:dyDescent="0.35">
      <c r="B17" t="s">
        <v>84</v>
      </c>
      <c r="C17" t="s">
        <v>99</v>
      </c>
      <c r="D17" s="4"/>
      <c r="E17" s="91">
        <v>0</v>
      </c>
      <c r="F17" s="91">
        <v>0</v>
      </c>
      <c r="G17" s="91">
        <v>0</v>
      </c>
      <c r="H17" s="91">
        <v>0</v>
      </c>
      <c r="I17" s="91">
        <v>0</v>
      </c>
    </row>
    <row r="18" spans="1:12" x14ac:dyDescent="0.35">
      <c r="B18" t="s">
        <v>80</v>
      </c>
      <c r="C18" t="s">
        <v>99</v>
      </c>
      <c r="D18" s="4"/>
      <c r="E18" s="4"/>
      <c r="F18">
        <f>SUM(F14:F16)</f>
        <v>43</v>
      </c>
      <c r="I18">
        <v>237</v>
      </c>
    </row>
    <row r="20" spans="1:12" x14ac:dyDescent="0.35">
      <c r="A20" s="8" t="s">
        <v>141</v>
      </c>
      <c r="B20" s="30"/>
      <c r="D20" s="4">
        <v>2018</v>
      </c>
      <c r="E20" s="4">
        <v>2025</v>
      </c>
      <c r="F20" s="4">
        <v>2030</v>
      </c>
      <c r="G20" s="4">
        <v>2035</v>
      </c>
      <c r="H20" s="4">
        <v>2040</v>
      </c>
      <c r="I20" s="4">
        <v>2045</v>
      </c>
      <c r="J20" s="4">
        <v>2050</v>
      </c>
    </row>
    <row r="21" spans="1:12" x14ac:dyDescent="0.35">
      <c r="B21" s="104" t="s">
        <v>361</v>
      </c>
      <c r="C21" t="s">
        <v>99</v>
      </c>
      <c r="D21" s="4"/>
      <c r="F21" s="7">
        <v>9.5</v>
      </c>
      <c r="G21" s="7">
        <v>15.3</v>
      </c>
      <c r="H21" s="7">
        <v>55.8</v>
      </c>
      <c r="I21" s="7">
        <v>60.1</v>
      </c>
    </row>
    <row r="22" spans="1:12" x14ac:dyDescent="0.35">
      <c r="B22" t="s">
        <v>362</v>
      </c>
      <c r="C22" t="s">
        <v>99</v>
      </c>
      <c r="E22">
        <v>0</v>
      </c>
      <c r="F22">
        <v>0</v>
      </c>
      <c r="G22">
        <v>0</v>
      </c>
      <c r="H22">
        <v>0</v>
      </c>
      <c r="I22">
        <v>0</v>
      </c>
    </row>
    <row r="23" spans="1:12" x14ac:dyDescent="0.35">
      <c r="B23" t="s">
        <v>363</v>
      </c>
      <c r="C23" t="s">
        <v>99</v>
      </c>
      <c r="D23" s="4"/>
      <c r="F23" s="7">
        <v>51.2</v>
      </c>
      <c r="G23" s="7">
        <v>85.5</v>
      </c>
      <c r="H23" s="7">
        <v>232.8</v>
      </c>
      <c r="I23" s="7">
        <v>398.3</v>
      </c>
    </row>
    <row r="24" spans="1:12" x14ac:dyDescent="0.35">
      <c r="B24" t="s">
        <v>84</v>
      </c>
      <c r="C24" t="s">
        <v>99</v>
      </c>
      <c r="D24" s="4"/>
      <c r="E24" s="91">
        <v>0</v>
      </c>
      <c r="F24" s="91">
        <v>0</v>
      </c>
      <c r="G24" s="91">
        <v>0</v>
      </c>
      <c r="H24" s="91">
        <v>0</v>
      </c>
      <c r="I24" s="91">
        <v>0</v>
      </c>
    </row>
    <row r="25" spans="1:12" x14ac:dyDescent="0.35">
      <c r="B25" t="s">
        <v>80</v>
      </c>
      <c r="C25" t="s">
        <v>99</v>
      </c>
      <c r="D25" s="4"/>
      <c r="F25" s="7">
        <f>SUM(F21:F23)</f>
        <v>60.7</v>
      </c>
      <c r="G25" s="7">
        <f>SUM(G21:G23)</f>
        <v>100.8</v>
      </c>
      <c r="H25" s="7">
        <f>SUM(H21:H23)</f>
        <v>288.60000000000002</v>
      </c>
      <c r="I25" s="7">
        <f>SUM(I21:I23)</f>
        <v>458.40000000000003</v>
      </c>
    </row>
    <row r="27" spans="1:12" x14ac:dyDescent="0.35">
      <c r="A27" s="4" t="s">
        <v>51</v>
      </c>
      <c r="B27" s="30"/>
      <c r="D27" s="4">
        <v>2019</v>
      </c>
      <c r="E27" s="4">
        <v>2025</v>
      </c>
      <c r="F27" s="4">
        <v>2030</v>
      </c>
      <c r="G27" s="4">
        <v>2035</v>
      </c>
      <c r="H27" s="4">
        <v>2040</v>
      </c>
      <c r="I27" s="4">
        <v>2045</v>
      </c>
      <c r="J27" s="4">
        <v>2050</v>
      </c>
    </row>
    <row r="28" spans="1:12" x14ac:dyDescent="0.35">
      <c r="B28" s="104" t="s">
        <v>361</v>
      </c>
      <c r="C28" t="s">
        <v>99</v>
      </c>
      <c r="D28" s="4"/>
      <c r="E28" s="4"/>
      <c r="F28" s="7">
        <v>6.2</v>
      </c>
      <c r="H28" s="7">
        <v>18.600000000000001</v>
      </c>
      <c r="J28" s="7">
        <v>92.4</v>
      </c>
    </row>
    <row r="29" spans="1:12" x14ac:dyDescent="0.35">
      <c r="B29" t="s">
        <v>362</v>
      </c>
      <c r="C29" t="s">
        <v>99</v>
      </c>
      <c r="F29">
        <v>0</v>
      </c>
      <c r="H29">
        <v>0</v>
      </c>
      <c r="J29">
        <v>0</v>
      </c>
    </row>
    <row r="30" spans="1:12" x14ac:dyDescent="0.35">
      <c r="B30" t="s">
        <v>363</v>
      </c>
      <c r="C30" t="s">
        <v>99</v>
      </c>
      <c r="D30" s="4"/>
      <c r="E30" s="4"/>
      <c r="F30" s="7">
        <v>11.6</v>
      </c>
      <c r="H30" s="7">
        <v>80</v>
      </c>
      <c r="J30" s="7">
        <v>169.9</v>
      </c>
      <c r="L30" t="s">
        <v>364</v>
      </c>
    </row>
    <row r="31" spans="1:12" x14ac:dyDescent="0.35">
      <c r="B31" t="s">
        <v>84</v>
      </c>
      <c r="C31" t="s">
        <v>99</v>
      </c>
      <c r="D31" s="4"/>
      <c r="E31" s="91"/>
      <c r="F31" s="91">
        <v>0</v>
      </c>
      <c r="G31" s="91"/>
      <c r="H31" s="91">
        <v>0</v>
      </c>
      <c r="I31" s="91"/>
      <c r="J31" s="91">
        <v>0</v>
      </c>
    </row>
    <row r="32" spans="1:12" x14ac:dyDescent="0.35">
      <c r="B32" t="s">
        <v>80</v>
      </c>
      <c r="C32" t="s">
        <v>99</v>
      </c>
      <c r="D32" s="4"/>
      <c r="E32" s="4"/>
      <c r="F32" s="7">
        <f>SUM(F28:F30)</f>
        <v>17.8</v>
      </c>
      <c r="G32" s="7"/>
      <c r="H32" s="7">
        <f>SUM(H28:H30)</f>
        <v>98.6</v>
      </c>
      <c r="J32" s="7">
        <f>SUM(J28:J30)</f>
        <v>262.3</v>
      </c>
    </row>
    <row r="34" spans="1:12" x14ac:dyDescent="0.35">
      <c r="A34" s="4" t="s">
        <v>7</v>
      </c>
      <c r="B34" s="4"/>
      <c r="D34" s="4">
        <v>2015</v>
      </c>
      <c r="E34" s="4">
        <v>2025</v>
      </c>
      <c r="F34" s="4">
        <v>2030</v>
      </c>
      <c r="G34" s="4">
        <v>2035</v>
      </c>
      <c r="H34" s="4">
        <v>2040</v>
      </c>
      <c r="I34" s="4">
        <v>2045</v>
      </c>
      <c r="J34" s="4">
        <v>2050</v>
      </c>
    </row>
    <row r="35" spans="1:12" x14ac:dyDescent="0.35">
      <c r="B35" s="104" t="s">
        <v>361</v>
      </c>
      <c r="C35" t="s">
        <v>99</v>
      </c>
      <c r="D35" s="105">
        <v>0.37788888888888922</v>
      </c>
      <c r="E35" s="105">
        <v>7.1952222222222302</v>
      </c>
      <c r="F35" s="105">
        <v>28.753250000000001</v>
      </c>
      <c r="G35" s="105">
        <v>53.9445277777778</v>
      </c>
      <c r="H35" s="105">
        <v>62.529611111111201</v>
      </c>
      <c r="I35" s="105">
        <v>63.038166666666697</v>
      </c>
    </row>
    <row r="36" spans="1:12" x14ac:dyDescent="0.35">
      <c r="B36" t="s">
        <v>363</v>
      </c>
      <c r="C36" t="s">
        <v>99</v>
      </c>
      <c r="D36" s="105">
        <v>0</v>
      </c>
      <c r="E36" s="105">
        <v>0</v>
      </c>
      <c r="F36" s="105">
        <v>0</v>
      </c>
      <c r="G36" s="105">
        <v>50</v>
      </c>
      <c r="H36" s="105">
        <v>100</v>
      </c>
      <c r="I36" s="105">
        <v>150</v>
      </c>
    </row>
    <row r="37" spans="1:12" x14ac:dyDescent="0.35">
      <c r="B37" t="s">
        <v>362</v>
      </c>
      <c r="C37" t="s">
        <v>99</v>
      </c>
      <c r="D37" s="105">
        <v>0</v>
      </c>
      <c r="E37" s="105">
        <v>0</v>
      </c>
      <c r="F37" s="105">
        <v>0</v>
      </c>
      <c r="G37" s="105">
        <v>0</v>
      </c>
      <c r="H37" s="105">
        <v>0</v>
      </c>
      <c r="I37" s="105">
        <v>0</v>
      </c>
    </row>
    <row r="38" spans="1:12" x14ac:dyDescent="0.35">
      <c r="B38" t="s">
        <v>84</v>
      </c>
      <c r="C38" t="s">
        <v>99</v>
      </c>
      <c r="D38" s="7">
        <f>D39-D35-D36-D37</f>
        <v>3.9029166666666697</v>
      </c>
      <c r="E38" s="7">
        <f t="shared" ref="E38:I38" si="0">E39-E35-E36-E37</f>
        <v>5.3721666666666694</v>
      </c>
      <c r="F38" s="7">
        <f t="shared" si="0"/>
        <v>11.296999999999997</v>
      </c>
      <c r="G38" s="7">
        <f t="shared" si="0"/>
        <v>11.397222222222204</v>
      </c>
      <c r="H38" s="7">
        <f t="shared" si="0"/>
        <v>17.594444444444804</v>
      </c>
      <c r="I38" s="7">
        <f t="shared" si="0"/>
        <v>2.0775833333332798</v>
      </c>
      <c r="J38" s="91"/>
    </row>
    <row r="39" spans="1:12" x14ac:dyDescent="0.35">
      <c r="B39" t="s">
        <v>80</v>
      </c>
      <c r="C39" t="s">
        <v>99</v>
      </c>
      <c r="D39" s="105">
        <v>4.2808055555555589</v>
      </c>
      <c r="E39" s="105">
        <v>12.5673888888889</v>
      </c>
      <c r="F39" s="105">
        <v>40.050249999999998</v>
      </c>
      <c r="G39" s="105">
        <v>115.34175</v>
      </c>
      <c r="H39" s="105">
        <v>180.124055555556</v>
      </c>
      <c r="I39" s="105">
        <v>215.11574999999999</v>
      </c>
    </row>
    <row r="41" spans="1:12" x14ac:dyDescent="0.35">
      <c r="A41" s="4" t="s">
        <v>57</v>
      </c>
      <c r="B41" s="4"/>
      <c r="D41" s="4">
        <v>2015</v>
      </c>
      <c r="E41" s="4">
        <v>2025</v>
      </c>
      <c r="F41" s="4">
        <v>2030</v>
      </c>
      <c r="G41" s="4">
        <v>2035</v>
      </c>
      <c r="H41" s="4">
        <v>2040</v>
      </c>
      <c r="I41" s="4">
        <v>2045</v>
      </c>
      <c r="J41" s="4">
        <v>2050</v>
      </c>
    </row>
    <row r="42" spans="1:12" x14ac:dyDescent="0.35">
      <c r="B42" s="104" t="s">
        <v>361</v>
      </c>
      <c r="C42" t="s">
        <v>99</v>
      </c>
      <c r="D42" s="105"/>
      <c r="E42" s="105"/>
      <c r="F42" s="105">
        <v>11.1770630742337</v>
      </c>
      <c r="G42" s="105">
        <v>34.614355114908697</v>
      </c>
      <c r="H42" s="105">
        <v>88.669130629527203</v>
      </c>
      <c r="I42" s="105">
        <v>169.204361426856</v>
      </c>
    </row>
    <row r="43" spans="1:12" x14ac:dyDescent="0.35">
      <c r="B43" t="s">
        <v>362</v>
      </c>
      <c r="C43" t="s">
        <v>99</v>
      </c>
      <c r="F43" s="7"/>
      <c r="G43" s="7"/>
      <c r="H43" s="7"/>
      <c r="I43" s="7"/>
    </row>
    <row r="44" spans="1:12" x14ac:dyDescent="0.35">
      <c r="B44" t="s">
        <v>363</v>
      </c>
      <c r="C44" t="s">
        <v>99</v>
      </c>
      <c r="D44" s="105"/>
      <c r="E44" s="105"/>
      <c r="F44" s="105">
        <v>43.233115749999996</v>
      </c>
      <c r="G44" s="105">
        <v>66.592175083333331</v>
      </c>
      <c r="H44" s="105">
        <v>125.25974199999999</v>
      </c>
      <c r="I44" s="105">
        <v>178.60891505555566</v>
      </c>
    </row>
    <row r="45" spans="1:12" x14ac:dyDescent="0.35">
      <c r="B45" t="s">
        <v>84</v>
      </c>
      <c r="D45" s="105"/>
      <c r="E45" s="105"/>
      <c r="F45" s="7">
        <f>F46-F42-F43-F44</f>
        <v>19.882951700000106</v>
      </c>
      <c r="G45" s="7">
        <f t="shared" ref="G45:I45" si="1">G46-G42-G43-G44</f>
        <v>18.762208100000095</v>
      </c>
      <c r="H45" s="7">
        <f t="shared" si="1"/>
        <v>16.680652899999785</v>
      </c>
      <c r="I45" s="7">
        <f t="shared" si="1"/>
        <v>11.775985999999932</v>
      </c>
    </row>
    <row r="46" spans="1:12" x14ac:dyDescent="0.35">
      <c r="B46" t="s">
        <v>80</v>
      </c>
      <c r="C46" t="s">
        <v>99</v>
      </c>
      <c r="D46" s="105"/>
      <c r="E46" s="105"/>
      <c r="F46" s="105">
        <v>74.293130524233803</v>
      </c>
      <c r="G46" s="105">
        <v>119.96873829824213</v>
      </c>
      <c r="H46" s="105">
        <v>230.60952552952699</v>
      </c>
      <c r="I46" s="105">
        <v>359.58926248241158</v>
      </c>
      <c r="L46" t="s">
        <v>365</v>
      </c>
    </row>
    <row r="48" spans="1:12" x14ac:dyDescent="0.35">
      <c r="A48" s="4" t="s">
        <v>22</v>
      </c>
      <c r="B48" s="4"/>
      <c r="D48" s="4">
        <v>2015</v>
      </c>
      <c r="E48" s="4">
        <v>2025</v>
      </c>
      <c r="F48" s="4">
        <v>2030</v>
      </c>
      <c r="G48" s="4">
        <v>2035</v>
      </c>
      <c r="H48" s="4">
        <v>2040</v>
      </c>
      <c r="I48" s="4">
        <v>2045</v>
      </c>
      <c r="J48" s="4">
        <v>2050</v>
      </c>
    </row>
    <row r="49" spans="2:9" x14ac:dyDescent="0.35">
      <c r="B49" s="104" t="s">
        <v>361</v>
      </c>
      <c r="C49" t="s">
        <v>99</v>
      </c>
      <c r="D49" s="106"/>
      <c r="E49" s="105"/>
      <c r="F49" s="105">
        <v>0</v>
      </c>
      <c r="G49" s="105">
        <v>0</v>
      </c>
      <c r="H49" s="105">
        <v>12.0944444444445</v>
      </c>
      <c r="I49" s="105">
        <v>27.869722222222201</v>
      </c>
    </row>
    <row r="50" spans="2:9" x14ac:dyDescent="0.35">
      <c r="B50" t="s">
        <v>362</v>
      </c>
      <c r="C50" t="s">
        <v>99</v>
      </c>
      <c r="F50" s="7">
        <f>F53-F49-F51</f>
        <v>39.651666666666699</v>
      </c>
      <c r="G50" s="7">
        <f t="shared" ref="G50:I50" si="2">G53-G49-G51</f>
        <v>65.149444444444498</v>
      </c>
      <c r="H50" s="7">
        <f t="shared" si="2"/>
        <v>176.3622222222225</v>
      </c>
      <c r="I50" s="7">
        <f t="shared" si="2"/>
        <v>162.70444444444479</v>
      </c>
    </row>
    <row r="51" spans="2:9" x14ac:dyDescent="0.35">
      <c r="B51" t="s">
        <v>363</v>
      </c>
      <c r="C51" t="s">
        <v>99</v>
      </c>
      <c r="D51" s="106"/>
      <c r="E51" s="105"/>
      <c r="F51" s="105">
        <v>0</v>
      </c>
      <c r="G51" s="105">
        <v>0</v>
      </c>
      <c r="H51" s="105">
        <v>100</v>
      </c>
      <c r="I51" s="105">
        <v>127.222222222222</v>
      </c>
    </row>
    <row r="52" spans="2:9" x14ac:dyDescent="0.35">
      <c r="B52" t="s">
        <v>84</v>
      </c>
      <c r="C52" t="s">
        <v>99</v>
      </c>
      <c r="D52" s="106"/>
      <c r="E52" s="105"/>
      <c r="F52" s="105">
        <v>0</v>
      </c>
      <c r="G52" s="105">
        <v>0</v>
      </c>
      <c r="H52" s="105">
        <v>0</v>
      </c>
      <c r="I52" s="105">
        <v>0</v>
      </c>
    </row>
    <row r="53" spans="2:9" x14ac:dyDescent="0.35">
      <c r="B53" t="s">
        <v>80</v>
      </c>
      <c r="C53" t="s">
        <v>99</v>
      </c>
      <c r="D53" s="106"/>
      <c r="E53" s="105"/>
      <c r="F53" s="105">
        <v>39.651666666666699</v>
      </c>
      <c r="G53" s="105">
        <v>65.149444444444498</v>
      </c>
      <c r="H53" s="105">
        <v>288.45666666666699</v>
      </c>
      <c r="I53" s="105">
        <v>317.796388888889</v>
      </c>
    </row>
  </sheetData>
  <mergeCells count="1">
    <mergeCell ref="X6:Y6"/>
  </mergeCells>
  <pageMargins left="0.7" right="0.7" top="0.78740157499999996" bottom="0.78740157499999996" header="0.3" footer="0.3"/>
  <pageSetup paperSize="9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0CE45-B2C9-49CF-8BCA-5AADC05D1056}">
  <sheetPr>
    <tabColor theme="4" tint="0.39997558519241921"/>
  </sheetPr>
  <dimension ref="A1:AF53"/>
  <sheetViews>
    <sheetView zoomScale="70" zoomScaleNormal="70" workbookViewId="0">
      <selection activeCell="L48" sqref="L48"/>
    </sheetView>
  </sheetViews>
  <sheetFormatPr baseColWidth="10" defaultRowHeight="14.5" x14ac:dyDescent="0.35"/>
  <cols>
    <col min="1" max="1" width="34.453125" customWidth="1"/>
    <col min="2" max="2" width="18.1796875" customWidth="1"/>
    <col min="12" max="12" width="19.453125" customWidth="1"/>
  </cols>
  <sheetData>
    <row r="1" spans="1:32" s="96" customFormat="1" ht="21" x14ac:dyDescent="0.5">
      <c r="A1" s="95" t="s">
        <v>371</v>
      </c>
    </row>
    <row r="4" spans="1:32" s="96" customFormat="1" ht="18.5" x14ac:dyDescent="0.45">
      <c r="A4" s="97" t="s">
        <v>372</v>
      </c>
      <c r="B4" s="97"/>
      <c r="C4" s="97"/>
      <c r="D4" s="97"/>
      <c r="E4" s="97"/>
    </row>
    <row r="6" spans="1:32" x14ac:dyDescent="0.35">
      <c r="A6" s="4" t="s">
        <v>376</v>
      </c>
      <c r="B6" s="4"/>
      <c r="C6" s="4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  <c r="M6" s="4"/>
      <c r="N6" s="4"/>
      <c r="O6" s="4"/>
      <c r="P6" s="4"/>
      <c r="Q6" s="4"/>
      <c r="R6" s="4"/>
      <c r="S6" s="4"/>
      <c r="T6" s="4"/>
      <c r="X6" s="127"/>
      <c r="Y6" s="127"/>
      <c r="Z6" s="4"/>
      <c r="AA6" s="4"/>
      <c r="AB6" s="4"/>
      <c r="AC6" s="4"/>
      <c r="AD6" s="4"/>
      <c r="AE6" s="4"/>
      <c r="AF6" s="4"/>
    </row>
    <row r="7" spans="1:32" x14ac:dyDescent="0.35">
      <c r="B7" s="33" t="s">
        <v>39</v>
      </c>
      <c r="C7" t="s">
        <v>99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</row>
    <row r="8" spans="1:32" x14ac:dyDescent="0.35">
      <c r="B8" s="33" t="s">
        <v>41</v>
      </c>
      <c r="C8" t="s">
        <v>99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</row>
    <row r="9" spans="1:32" x14ac:dyDescent="0.35">
      <c r="B9" s="33" t="s">
        <v>42</v>
      </c>
      <c r="C9" t="s">
        <v>99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</row>
    <row r="10" spans="1:32" x14ac:dyDescent="0.35">
      <c r="B10" s="33" t="s">
        <v>43</v>
      </c>
      <c r="C10" t="s">
        <v>99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</row>
    <row r="11" spans="1:32" x14ac:dyDescent="0.35">
      <c r="B11" s="33" t="s">
        <v>80</v>
      </c>
      <c r="C11" t="s">
        <v>99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</row>
    <row r="13" spans="1:32" x14ac:dyDescent="0.35">
      <c r="A13" s="6" t="s">
        <v>108</v>
      </c>
      <c r="B13" s="29"/>
      <c r="D13" s="4">
        <v>2020</v>
      </c>
      <c r="E13" s="4">
        <v>2025</v>
      </c>
      <c r="F13" s="4">
        <v>2030</v>
      </c>
      <c r="G13" s="4">
        <v>2035</v>
      </c>
      <c r="H13" s="4">
        <v>2040</v>
      </c>
      <c r="I13" s="4">
        <v>2045</v>
      </c>
      <c r="J13" s="4">
        <v>2050</v>
      </c>
    </row>
    <row r="14" spans="1:32" x14ac:dyDescent="0.35">
      <c r="B14" s="33" t="s">
        <v>39</v>
      </c>
      <c r="C14" t="s">
        <v>99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</row>
    <row r="15" spans="1:32" x14ac:dyDescent="0.35">
      <c r="B15" s="33" t="s">
        <v>41</v>
      </c>
      <c r="C15" t="s">
        <v>99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</row>
    <row r="16" spans="1:32" x14ac:dyDescent="0.35">
      <c r="B16" s="33" t="s">
        <v>42</v>
      </c>
      <c r="C16" t="s">
        <v>99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</row>
    <row r="17" spans="1:10" x14ac:dyDescent="0.35">
      <c r="B17" s="33" t="s">
        <v>43</v>
      </c>
      <c r="C17" t="s">
        <v>99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</row>
    <row r="18" spans="1:10" x14ac:dyDescent="0.35">
      <c r="B18" s="33" t="s">
        <v>80</v>
      </c>
      <c r="C18" t="s">
        <v>99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</row>
    <row r="20" spans="1:10" x14ac:dyDescent="0.35">
      <c r="A20" s="8" t="s">
        <v>141</v>
      </c>
      <c r="B20" s="30"/>
      <c r="D20" s="4">
        <v>2018</v>
      </c>
      <c r="E20" s="4">
        <v>2025</v>
      </c>
      <c r="F20" s="4">
        <v>2030</v>
      </c>
      <c r="G20" s="4">
        <v>2035</v>
      </c>
      <c r="H20" s="4">
        <v>2040</v>
      </c>
      <c r="I20" s="4">
        <v>2045</v>
      </c>
      <c r="J20" s="4">
        <v>2050</v>
      </c>
    </row>
    <row r="21" spans="1:10" x14ac:dyDescent="0.35">
      <c r="B21" s="33" t="s">
        <v>39</v>
      </c>
      <c r="C21" t="s">
        <v>99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</row>
    <row r="22" spans="1:10" x14ac:dyDescent="0.35">
      <c r="B22" s="33" t="s">
        <v>41</v>
      </c>
      <c r="C22" t="s">
        <v>99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</row>
    <row r="23" spans="1:10" x14ac:dyDescent="0.35">
      <c r="B23" s="33" t="s">
        <v>42</v>
      </c>
      <c r="C23" t="s">
        <v>99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</row>
    <row r="24" spans="1:10" x14ac:dyDescent="0.35">
      <c r="B24" s="33" t="s">
        <v>43</v>
      </c>
      <c r="C24" t="s">
        <v>99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</row>
    <row r="25" spans="1:10" x14ac:dyDescent="0.35">
      <c r="B25" s="33" t="s">
        <v>80</v>
      </c>
      <c r="C25" t="s">
        <v>99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</row>
    <row r="27" spans="1:10" x14ac:dyDescent="0.35">
      <c r="A27" s="4" t="s">
        <v>51</v>
      </c>
      <c r="B27" s="30"/>
      <c r="D27" s="4">
        <v>2019</v>
      </c>
      <c r="E27" s="4">
        <v>2025</v>
      </c>
      <c r="F27" s="4">
        <v>2030</v>
      </c>
      <c r="G27" s="4">
        <v>2035</v>
      </c>
      <c r="H27" s="4">
        <v>2040</v>
      </c>
      <c r="I27" s="4">
        <v>2045</v>
      </c>
      <c r="J27" s="4">
        <v>2050</v>
      </c>
    </row>
    <row r="28" spans="1:10" x14ac:dyDescent="0.35">
      <c r="B28" s="33" t="s">
        <v>39</v>
      </c>
      <c r="C28" t="s">
        <v>99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</row>
    <row r="29" spans="1:10" x14ac:dyDescent="0.35">
      <c r="B29" s="33" t="s">
        <v>41</v>
      </c>
      <c r="C29" t="s">
        <v>99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</row>
    <row r="30" spans="1:10" x14ac:dyDescent="0.35">
      <c r="B30" s="33" t="s">
        <v>42</v>
      </c>
      <c r="C30" t="s">
        <v>99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</row>
    <row r="31" spans="1:10" x14ac:dyDescent="0.35">
      <c r="B31" s="33" t="s">
        <v>43</v>
      </c>
      <c r="C31" t="s">
        <v>99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</row>
    <row r="32" spans="1:10" x14ac:dyDescent="0.35">
      <c r="B32" s="33" t="s">
        <v>80</v>
      </c>
      <c r="C32" t="s">
        <v>99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</row>
    <row r="34" spans="1:12" x14ac:dyDescent="0.35">
      <c r="A34" s="4" t="s">
        <v>7</v>
      </c>
      <c r="B34" s="4"/>
      <c r="D34" s="4">
        <v>2015</v>
      </c>
      <c r="E34" s="4">
        <v>2025</v>
      </c>
      <c r="F34" s="4">
        <v>2030</v>
      </c>
      <c r="G34" s="4">
        <v>2035</v>
      </c>
      <c r="H34" s="4">
        <v>2040</v>
      </c>
      <c r="I34" s="4">
        <v>2045</v>
      </c>
      <c r="J34" s="4">
        <v>2050</v>
      </c>
    </row>
    <row r="35" spans="1:12" x14ac:dyDescent="0.35">
      <c r="B35" s="33" t="s">
        <v>39</v>
      </c>
      <c r="C35" t="s">
        <v>99</v>
      </c>
      <c r="L35" t="s">
        <v>36</v>
      </c>
    </row>
    <row r="36" spans="1:12" x14ac:dyDescent="0.35">
      <c r="B36" s="33" t="s">
        <v>41</v>
      </c>
      <c r="C36" t="s">
        <v>99</v>
      </c>
      <c r="D36">
        <v>0</v>
      </c>
      <c r="E36">
        <v>0</v>
      </c>
      <c r="F36">
        <v>0</v>
      </c>
      <c r="G36" s="7">
        <v>0</v>
      </c>
      <c r="H36" s="7">
        <v>1.38888888888889E-3</v>
      </c>
      <c r="I36" s="7">
        <v>1.39166666666667E-2</v>
      </c>
      <c r="L36" t="s">
        <v>304</v>
      </c>
    </row>
    <row r="37" spans="1:12" x14ac:dyDescent="0.35">
      <c r="B37" s="33" t="s">
        <v>42</v>
      </c>
      <c r="C37" t="s">
        <v>99</v>
      </c>
      <c r="D37">
        <v>0</v>
      </c>
      <c r="E37">
        <v>0</v>
      </c>
      <c r="F37">
        <v>0</v>
      </c>
      <c r="G37" s="7">
        <v>6.9444444444444501E-4</v>
      </c>
      <c r="H37" s="7">
        <v>0</v>
      </c>
      <c r="I37" s="7">
        <v>1.29416666666667</v>
      </c>
    </row>
    <row r="38" spans="1:12" x14ac:dyDescent="0.35">
      <c r="B38" s="33" t="s">
        <v>43</v>
      </c>
      <c r="C38" t="s">
        <v>99</v>
      </c>
      <c r="D38">
        <v>0</v>
      </c>
      <c r="E38">
        <v>0</v>
      </c>
      <c r="F38">
        <v>0</v>
      </c>
      <c r="G38" s="7">
        <v>0</v>
      </c>
      <c r="H38" s="7">
        <v>0</v>
      </c>
      <c r="I38" s="7">
        <v>0</v>
      </c>
    </row>
    <row r="39" spans="1:12" x14ac:dyDescent="0.35">
      <c r="B39" s="33" t="s">
        <v>80</v>
      </c>
      <c r="C39" t="s">
        <v>99</v>
      </c>
      <c r="D39">
        <v>0</v>
      </c>
      <c r="E39">
        <v>0</v>
      </c>
      <c r="F39">
        <v>0</v>
      </c>
      <c r="G39" s="7">
        <v>6.9444444444444501E-4</v>
      </c>
      <c r="H39" s="7">
        <v>1.88888888888889E-3</v>
      </c>
      <c r="I39" s="7">
        <v>1.3080833333333368</v>
      </c>
    </row>
    <row r="41" spans="1:12" x14ac:dyDescent="0.35">
      <c r="A41" s="4" t="s">
        <v>57</v>
      </c>
      <c r="B41" s="4"/>
      <c r="D41" s="4">
        <v>2015</v>
      </c>
      <c r="E41" s="4">
        <v>2025</v>
      </c>
      <c r="F41" s="4">
        <v>2030</v>
      </c>
      <c r="G41" s="4">
        <v>2035</v>
      </c>
      <c r="H41" s="4">
        <v>2040</v>
      </c>
      <c r="I41" s="4">
        <v>2045</v>
      </c>
      <c r="J41" s="4">
        <v>2050</v>
      </c>
    </row>
    <row r="42" spans="1:12" x14ac:dyDescent="0.35">
      <c r="B42" s="33" t="s">
        <v>39</v>
      </c>
      <c r="C42" t="s">
        <v>99</v>
      </c>
      <c r="F42" s="7">
        <v>3.9997586157863299</v>
      </c>
      <c r="G42" s="7">
        <v>15.5049716315977</v>
      </c>
      <c r="H42" s="7">
        <v>23.546381661978799</v>
      </c>
      <c r="I42" s="7">
        <v>84.333223338410605</v>
      </c>
      <c r="L42" t="s">
        <v>373</v>
      </c>
    </row>
    <row r="43" spans="1:12" x14ac:dyDescent="0.35">
      <c r="B43" s="33" t="s">
        <v>41</v>
      </c>
      <c r="C43" t="s">
        <v>99</v>
      </c>
      <c r="F43" s="7">
        <v>3.1914706247221778</v>
      </c>
      <c r="G43" s="7">
        <v>10.669460232208136</v>
      </c>
      <c r="H43" s="7">
        <v>12.489422986015215</v>
      </c>
      <c r="I43" s="7">
        <v>16.454379839320122</v>
      </c>
      <c r="L43" t="s">
        <v>304</v>
      </c>
    </row>
    <row r="44" spans="1:12" x14ac:dyDescent="0.35">
      <c r="B44" s="33" t="s">
        <v>42</v>
      </c>
      <c r="C44" t="s">
        <v>99</v>
      </c>
      <c r="F44" s="7">
        <v>3.2281820148136098</v>
      </c>
      <c r="G44" s="7">
        <v>8.8906695796308401</v>
      </c>
      <c r="H44" s="7">
        <v>7.51560257028635</v>
      </c>
      <c r="I44" s="7">
        <v>8.7319452162490308</v>
      </c>
    </row>
    <row r="45" spans="1:12" x14ac:dyDescent="0.35">
      <c r="B45" s="33" t="s">
        <v>43</v>
      </c>
      <c r="C45" t="s">
        <v>99</v>
      </c>
      <c r="F45" s="7">
        <v>3.5258945330531997E-2</v>
      </c>
      <c r="G45" s="7">
        <v>0.121092351110651</v>
      </c>
      <c r="H45" s="7">
        <v>0.18648392145186499</v>
      </c>
      <c r="I45" s="7">
        <v>9.8686963809722292E-3</v>
      </c>
    </row>
    <row r="46" spans="1:12" x14ac:dyDescent="0.35">
      <c r="B46" s="33" t="s">
        <v>80</v>
      </c>
      <c r="C46" t="s">
        <v>99</v>
      </c>
      <c r="F46" s="7">
        <v>10.45467020065265</v>
      </c>
      <c r="G46" s="7">
        <v>35.186193794547329</v>
      </c>
      <c r="H46" s="7">
        <v>43.737891139732227</v>
      </c>
      <c r="I46" s="7">
        <v>109.52941709036074</v>
      </c>
      <c r="J46" s="110"/>
    </row>
    <row r="48" spans="1:12" x14ac:dyDescent="0.35">
      <c r="A48" s="4" t="s">
        <v>22</v>
      </c>
      <c r="B48" s="4"/>
      <c r="D48" s="4">
        <v>2015</v>
      </c>
      <c r="E48" s="4">
        <v>2025</v>
      </c>
      <c r="F48" s="4">
        <v>2030</v>
      </c>
      <c r="G48" s="4">
        <v>2035</v>
      </c>
      <c r="H48" s="4">
        <v>2040</v>
      </c>
      <c r="I48" s="4">
        <v>2045</v>
      </c>
      <c r="J48" s="4">
        <v>2050</v>
      </c>
    </row>
    <row r="49" spans="2:12" x14ac:dyDescent="0.35">
      <c r="B49" s="33" t="s">
        <v>39</v>
      </c>
      <c r="C49" t="s">
        <v>99</v>
      </c>
      <c r="D49">
        <v>0</v>
      </c>
      <c r="E49">
        <v>0</v>
      </c>
      <c r="F49">
        <v>0</v>
      </c>
      <c r="G49" s="7">
        <v>0</v>
      </c>
      <c r="H49" s="7">
        <v>3.9166666666666701</v>
      </c>
      <c r="I49" s="7">
        <v>23.0555555555556</v>
      </c>
      <c r="L49" t="s">
        <v>373</v>
      </c>
    </row>
    <row r="50" spans="2:12" x14ac:dyDescent="0.35">
      <c r="B50" s="33" t="s">
        <v>41</v>
      </c>
      <c r="C50" t="s">
        <v>99</v>
      </c>
      <c r="D50">
        <v>0</v>
      </c>
      <c r="E50">
        <v>0</v>
      </c>
      <c r="F50">
        <v>0</v>
      </c>
      <c r="G50" s="7">
        <v>0</v>
      </c>
      <c r="H50" s="7">
        <v>0</v>
      </c>
      <c r="I50" s="7">
        <v>18.27138888888889</v>
      </c>
      <c r="L50" t="s">
        <v>310</v>
      </c>
    </row>
    <row r="51" spans="2:12" x14ac:dyDescent="0.35">
      <c r="B51" s="33" t="s">
        <v>42</v>
      </c>
      <c r="C51" t="s">
        <v>99</v>
      </c>
      <c r="D51">
        <v>0</v>
      </c>
      <c r="E51">
        <v>0</v>
      </c>
      <c r="F51">
        <v>0</v>
      </c>
      <c r="G51" s="7">
        <v>11.3433333333333</v>
      </c>
      <c r="H51" s="7">
        <v>6.5594444444444502</v>
      </c>
      <c r="I51" s="7">
        <v>19.481944444444501</v>
      </c>
    </row>
    <row r="52" spans="2:12" x14ac:dyDescent="0.35">
      <c r="B52" s="33" t="s">
        <v>43</v>
      </c>
      <c r="C52" t="s">
        <v>99</v>
      </c>
      <c r="D52">
        <v>0</v>
      </c>
      <c r="E52">
        <v>0</v>
      </c>
      <c r="F52">
        <v>0</v>
      </c>
      <c r="G52" s="7">
        <v>0</v>
      </c>
      <c r="H52" s="7">
        <v>0</v>
      </c>
      <c r="I52" s="7">
        <v>7.02777777777778E-2</v>
      </c>
    </row>
    <row r="53" spans="2:12" x14ac:dyDescent="0.35">
      <c r="B53" s="33" t="s">
        <v>80</v>
      </c>
      <c r="C53" t="s">
        <v>99</v>
      </c>
      <c r="D53">
        <f t="shared" ref="D53:H53" si="0">D49+D50+D51+D52</f>
        <v>0</v>
      </c>
      <c r="E53">
        <f t="shared" si="0"/>
        <v>0</v>
      </c>
      <c r="F53">
        <f t="shared" si="0"/>
        <v>0</v>
      </c>
      <c r="G53" s="7">
        <f t="shared" si="0"/>
        <v>11.3433333333333</v>
      </c>
      <c r="H53" s="7">
        <f t="shared" si="0"/>
        <v>10.47611111111112</v>
      </c>
      <c r="I53" s="7">
        <f>I49+I50+I51+I52</f>
        <v>60.879166666666769</v>
      </c>
      <c r="L53" t="s">
        <v>310</v>
      </c>
    </row>
  </sheetData>
  <mergeCells count="1">
    <mergeCell ref="X6:Y6"/>
  </mergeCells>
  <pageMargins left="0.7" right="0.7" top="0.78740157499999996" bottom="0.78740157499999996" header="0.3" footer="0.3"/>
  <pageSetup paperSize="9" orientation="portrait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6B87F-0ED4-4098-ACF9-7E6C5479BC9A}">
  <sheetPr>
    <tabColor theme="4" tint="0.39997558519241921"/>
  </sheetPr>
  <dimension ref="A1:AF67"/>
  <sheetViews>
    <sheetView zoomScale="70" zoomScaleNormal="70" workbookViewId="0">
      <selection activeCell="B74" sqref="B74"/>
    </sheetView>
  </sheetViews>
  <sheetFormatPr baseColWidth="10" defaultRowHeight="14.5" x14ac:dyDescent="0.35"/>
  <cols>
    <col min="1" max="1" width="33.7265625" customWidth="1"/>
    <col min="2" max="2" width="49.7265625" bestFit="1" customWidth="1"/>
    <col min="12" max="12" width="23.453125" customWidth="1"/>
  </cols>
  <sheetData>
    <row r="1" spans="1:32" s="96" customFormat="1" ht="21" x14ac:dyDescent="0.5">
      <c r="A1" s="95" t="s">
        <v>366</v>
      </c>
    </row>
    <row r="4" spans="1:32" s="96" customFormat="1" ht="18.5" x14ac:dyDescent="0.45">
      <c r="A4" s="97" t="s">
        <v>367</v>
      </c>
      <c r="B4" s="97"/>
      <c r="C4" s="97"/>
      <c r="D4" s="97"/>
      <c r="E4" s="97"/>
    </row>
    <row r="6" spans="1:32" x14ac:dyDescent="0.35">
      <c r="A6" s="4" t="s">
        <v>376</v>
      </c>
      <c r="B6" s="4"/>
      <c r="C6" s="4"/>
      <c r="D6" s="4">
        <v>2018</v>
      </c>
      <c r="E6" s="4">
        <v>2025</v>
      </c>
      <c r="F6" s="4">
        <v>2030</v>
      </c>
      <c r="G6" s="4">
        <v>2035</v>
      </c>
      <c r="H6" s="4">
        <v>2040</v>
      </c>
      <c r="I6" s="4">
        <v>2045</v>
      </c>
      <c r="J6" s="4">
        <v>2050</v>
      </c>
      <c r="L6" s="4" t="s">
        <v>2</v>
      </c>
      <c r="M6" s="4"/>
      <c r="N6" s="4"/>
      <c r="O6" s="4"/>
      <c r="P6" s="4"/>
      <c r="Q6" s="4"/>
      <c r="R6" s="4"/>
      <c r="S6" s="4"/>
      <c r="T6" s="4"/>
      <c r="X6" s="127"/>
      <c r="Y6" s="127"/>
      <c r="Z6" s="4"/>
      <c r="AA6" s="4"/>
      <c r="AB6" s="4"/>
      <c r="AC6" s="4"/>
      <c r="AD6" s="4"/>
      <c r="AE6" s="4"/>
      <c r="AF6" s="4"/>
    </row>
    <row r="7" spans="1:32" x14ac:dyDescent="0.35">
      <c r="B7" s="33" t="s">
        <v>39</v>
      </c>
      <c r="C7" t="s">
        <v>99</v>
      </c>
      <c r="D7">
        <v>0</v>
      </c>
      <c r="F7">
        <v>0</v>
      </c>
      <c r="I7" s="98">
        <v>0</v>
      </c>
    </row>
    <row r="8" spans="1:32" x14ac:dyDescent="0.35">
      <c r="B8" s="33" t="s">
        <v>41</v>
      </c>
      <c r="C8" t="s">
        <v>99</v>
      </c>
      <c r="D8">
        <v>0</v>
      </c>
      <c r="F8">
        <v>0</v>
      </c>
      <c r="I8" s="98">
        <v>35.426000000000002</v>
      </c>
    </row>
    <row r="9" spans="1:32" x14ac:dyDescent="0.35">
      <c r="B9" s="33" t="s">
        <v>42</v>
      </c>
      <c r="C9" t="s">
        <v>99</v>
      </c>
      <c r="D9">
        <v>0</v>
      </c>
      <c r="F9">
        <v>0</v>
      </c>
      <c r="I9" s="98">
        <v>0</v>
      </c>
    </row>
    <row r="10" spans="1:32" x14ac:dyDescent="0.35">
      <c r="B10" s="33" t="s">
        <v>368</v>
      </c>
      <c r="C10" t="s">
        <v>99</v>
      </c>
      <c r="D10">
        <v>0</v>
      </c>
      <c r="F10">
        <v>1</v>
      </c>
      <c r="I10" s="98">
        <v>17.309142761544255</v>
      </c>
    </row>
    <row r="11" spans="1:32" x14ac:dyDescent="0.35">
      <c r="B11" s="33" t="s">
        <v>44</v>
      </c>
      <c r="C11" t="s">
        <v>99</v>
      </c>
      <c r="D11">
        <v>0</v>
      </c>
      <c r="F11">
        <v>0</v>
      </c>
      <c r="I11" s="98">
        <v>1.7892243076195775</v>
      </c>
    </row>
    <row r="12" spans="1:32" x14ac:dyDescent="0.35">
      <c r="B12" s="33" t="s">
        <v>369</v>
      </c>
      <c r="C12" t="s">
        <v>99</v>
      </c>
      <c r="D12">
        <v>0</v>
      </c>
      <c r="F12">
        <v>0</v>
      </c>
      <c r="I12" s="98">
        <v>102.99810394997009</v>
      </c>
    </row>
    <row r="13" spans="1:32" x14ac:dyDescent="0.35">
      <c r="B13" s="33" t="s">
        <v>80</v>
      </c>
      <c r="C13" t="s">
        <v>99</v>
      </c>
      <c r="D13">
        <f>SUM(D7:D12)</f>
        <v>0</v>
      </c>
      <c r="F13">
        <f>SUM(F7:F12)</f>
        <v>1</v>
      </c>
      <c r="I13" s="7">
        <f t="shared" ref="I13" si="0">SUM(I7:I12)</f>
        <v>157.52247101913392</v>
      </c>
    </row>
    <row r="15" spans="1:32" x14ac:dyDescent="0.35">
      <c r="A15" s="6" t="s">
        <v>108</v>
      </c>
      <c r="B15" s="29"/>
      <c r="D15" s="4">
        <v>2020</v>
      </c>
      <c r="E15" s="4">
        <v>2025</v>
      </c>
      <c r="F15" s="4">
        <v>2030</v>
      </c>
      <c r="G15" s="4">
        <v>2035</v>
      </c>
      <c r="H15" s="4">
        <v>2040</v>
      </c>
      <c r="I15" s="4">
        <v>2045</v>
      </c>
      <c r="J15" s="4">
        <v>2050</v>
      </c>
    </row>
    <row r="16" spans="1:32" x14ac:dyDescent="0.35">
      <c r="B16" s="33" t="s">
        <v>39</v>
      </c>
      <c r="C16" t="s">
        <v>99</v>
      </c>
      <c r="F16" s="107">
        <v>0</v>
      </c>
      <c r="I16">
        <v>0</v>
      </c>
    </row>
    <row r="17" spans="1:12" x14ac:dyDescent="0.35">
      <c r="B17" s="33" t="s">
        <v>41</v>
      </c>
      <c r="C17" t="s">
        <v>99</v>
      </c>
      <c r="F17" s="107">
        <v>17</v>
      </c>
      <c r="I17">
        <v>173</v>
      </c>
    </row>
    <row r="18" spans="1:12" x14ac:dyDescent="0.35">
      <c r="B18" s="33" t="s">
        <v>42</v>
      </c>
      <c r="C18" t="s">
        <v>99</v>
      </c>
      <c r="F18" s="107">
        <v>0.52</v>
      </c>
      <c r="I18" s="7">
        <v>8.8800000000000008</v>
      </c>
    </row>
    <row r="19" spans="1:12" x14ac:dyDescent="0.35">
      <c r="B19" s="33" t="s">
        <v>368</v>
      </c>
      <c r="C19" t="s">
        <v>99</v>
      </c>
      <c r="F19" s="98">
        <v>36</v>
      </c>
      <c r="I19">
        <v>27</v>
      </c>
    </row>
    <row r="20" spans="1:12" x14ac:dyDescent="0.35">
      <c r="B20" s="33" t="s">
        <v>44</v>
      </c>
      <c r="C20" t="s">
        <v>99</v>
      </c>
      <c r="F20" s="98">
        <v>0</v>
      </c>
      <c r="I20">
        <v>0</v>
      </c>
    </row>
    <row r="21" spans="1:12" x14ac:dyDescent="0.35">
      <c r="B21" s="33" t="s">
        <v>369</v>
      </c>
      <c r="C21" t="s">
        <v>99</v>
      </c>
      <c r="F21" s="98">
        <v>3</v>
      </c>
      <c r="I21">
        <v>96</v>
      </c>
    </row>
    <row r="22" spans="1:12" x14ac:dyDescent="0.35">
      <c r="B22" s="33" t="s">
        <v>80</v>
      </c>
      <c r="C22" t="s">
        <v>99</v>
      </c>
      <c r="F22" s="7">
        <f>SUM(F16:F21)</f>
        <v>56.519999999999996</v>
      </c>
      <c r="I22" s="7">
        <f>SUM(I16:I21)</f>
        <v>304.88</v>
      </c>
    </row>
    <row r="24" spans="1:12" x14ac:dyDescent="0.35">
      <c r="A24" s="8" t="s">
        <v>141</v>
      </c>
      <c r="B24" s="30"/>
      <c r="D24" s="4">
        <v>2018</v>
      </c>
      <c r="E24" s="4">
        <v>2025</v>
      </c>
      <c r="F24" s="4">
        <v>2030</v>
      </c>
      <c r="G24" s="4">
        <v>2035</v>
      </c>
      <c r="H24" s="4">
        <v>2040</v>
      </c>
      <c r="I24" s="4">
        <v>2045</v>
      </c>
      <c r="J24" s="4">
        <v>2050</v>
      </c>
    </row>
    <row r="25" spans="1:12" x14ac:dyDescent="0.35">
      <c r="B25" s="33" t="s">
        <v>39</v>
      </c>
      <c r="C25" t="s">
        <v>99</v>
      </c>
      <c r="F25" s="98">
        <v>0</v>
      </c>
      <c r="G25" s="98">
        <v>0</v>
      </c>
      <c r="H25" s="98">
        <v>0</v>
      </c>
      <c r="I25" s="7">
        <v>0</v>
      </c>
    </row>
    <row r="26" spans="1:12" x14ac:dyDescent="0.35">
      <c r="B26" s="33" t="s">
        <v>41</v>
      </c>
      <c r="C26" t="s">
        <v>99</v>
      </c>
      <c r="F26" s="98">
        <v>0</v>
      </c>
      <c r="G26" s="98">
        <v>21.9</v>
      </c>
      <c r="H26" s="98">
        <v>38.799999999999997</v>
      </c>
      <c r="I26" s="7">
        <v>51.5</v>
      </c>
      <c r="L26" t="s">
        <v>370</v>
      </c>
    </row>
    <row r="27" spans="1:12" x14ac:dyDescent="0.35">
      <c r="B27" s="33" t="s">
        <v>42</v>
      </c>
      <c r="C27" t="s">
        <v>99</v>
      </c>
      <c r="F27" s="98">
        <v>0</v>
      </c>
      <c r="G27" s="98">
        <v>0</v>
      </c>
      <c r="H27" s="98">
        <v>0</v>
      </c>
      <c r="I27" s="7">
        <v>9</v>
      </c>
    </row>
    <row r="28" spans="1:12" x14ac:dyDescent="0.35">
      <c r="B28" s="33" t="s">
        <v>368</v>
      </c>
      <c r="C28" t="s">
        <v>99</v>
      </c>
      <c r="F28" s="98">
        <v>2.1</v>
      </c>
      <c r="G28" s="7">
        <v>1.1000000000000001</v>
      </c>
      <c r="H28" s="7">
        <v>1.1000000000000001</v>
      </c>
      <c r="I28" s="7">
        <v>32.1</v>
      </c>
    </row>
    <row r="29" spans="1:12" x14ac:dyDescent="0.35">
      <c r="B29" s="33" t="s">
        <v>44</v>
      </c>
      <c r="C29" t="s">
        <v>99</v>
      </c>
      <c r="F29" s="98">
        <v>0</v>
      </c>
      <c r="G29" s="98">
        <v>0</v>
      </c>
      <c r="H29" s="98">
        <v>0</v>
      </c>
      <c r="I29" s="7">
        <v>0</v>
      </c>
    </row>
    <row r="30" spans="1:12" x14ac:dyDescent="0.35">
      <c r="B30" s="33" t="s">
        <v>369</v>
      </c>
      <c r="C30" t="s">
        <v>99</v>
      </c>
      <c r="F30" s="98">
        <v>1.6</v>
      </c>
      <c r="G30" s="7">
        <v>11.1</v>
      </c>
      <c r="H30" s="7">
        <v>55.8</v>
      </c>
      <c r="I30" s="7">
        <v>105.7</v>
      </c>
    </row>
    <row r="31" spans="1:12" x14ac:dyDescent="0.35">
      <c r="B31" s="33" t="s">
        <v>80</v>
      </c>
      <c r="C31" t="s">
        <v>99</v>
      </c>
      <c r="F31" s="7">
        <f>SUM(F25:F30)</f>
        <v>3.7</v>
      </c>
      <c r="G31" s="7">
        <f t="shared" ref="G31:I31" si="1">SUM(G25:G30)</f>
        <v>34.1</v>
      </c>
      <c r="H31" s="7">
        <f t="shared" si="1"/>
        <v>95.699999999999989</v>
      </c>
      <c r="I31" s="7">
        <f t="shared" si="1"/>
        <v>198.3</v>
      </c>
    </row>
    <row r="33" spans="1:12" x14ac:dyDescent="0.35">
      <c r="A33" s="4" t="s">
        <v>51</v>
      </c>
      <c r="B33" s="30"/>
      <c r="D33" s="4">
        <v>2019</v>
      </c>
      <c r="E33" s="4">
        <v>2025</v>
      </c>
      <c r="F33" s="4">
        <v>2030</v>
      </c>
      <c r="G33" s="4">
        <v>2035</v>
      </c>
      <c r="H33" s="4">
        <v>2040</v>
      </c>
      <c r="I33" s="4">
        <v>2045</v>
      </c>
      <c r="J33" s="4">
        <v>2050</v>
      </c>
    </row>
    <row r="34" spans="1:12" x14ac:dyDescent="0.35">
      <c r="B34" s="33" t="s">
        <v>39</v>
      </c>
      <c r="C34" t="s">
        <v>99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</row>
    <row r="35" spans="1:12" x14ac:dyDescent="0.35">
      <c r="B35" s="33" t="s">
        <v>41</v>
      </c>
      <c r="C35" t="s">
        <v>99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</row>
    <row r="36" spans="1:12" x14ac:dyDescent="0.35">
      <c r="B36" s="33" t="s">
        <v>42</v>
      </c>
      <c r="C36" t="s">
        <v>99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</row>
    <row r="37" spans="1:12" x14ac:dyDescent="0.35">
      <c r="B37" s="33" t="s">
        <v>368</v>
      </c>
      <c r="C37" t="s">
        <v>99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</row>
    <row r="38" spans="1:12" x14ac:dyDescent="0.35">
      <c r="B38" s="33" t="s">
        <v>44</v>
      </c>
      <c r="C38" t="s">
        <v>99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</row>
    <row r="39" spans="1:12" x14ac:dyDescent="0.35">
      <c r="B39" s="33" t="s">
        <v>369</v>
      </c>
      <c r="C39" t="s">
        <v>99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</row>
    <row r="40" spans="1:12" x14ac:dyDescent="0.35">
      <c r="B40" s="33" t="s">
        <v>80</v>
      </c>
      <c r="C40" t="s">
        <v>99</v>
      </c>
      <c r="F40" s="7"/>
    </row>
    <row r="42" spans="1:12" x14ac:dyDescent="0.35">
      <c r="A42" s="4" t="s">
        <v>7</v>
      </c>
      <c r="B42" s="4"/>
      <c r="D42" s="4">
        <v>2015</v>
      </c>
      <c r="E42" s="4">
        <v>2025</v>
      </c>
      <c r="F42" s="4">
        <v>2030</v>
      </c>
      <c r="G42" s="4">
        <v>2035</v>
      </c>
      <c r="H42" s="4">
        <v>2040</v>
      </c>
      <c r="I42" s="4">
        <v>2045</v>
      </c>
      <c r="J42" s="4">
        <v>2050</v>
      </c>
    </row>
    <row r="43" spans="1:12" x14ac:dyDescent="0.35">
      <c r="B43" s="33" t="s">
        <v>39</v>
      </c>
      <c r="C43" t="s">
        <v>99</v>
      </c>
      <c r="L43" t="s">
        <v>36</v>
      </c>
    </row>
    <row r="44" spans="1:12" x14ac:dyDescent="0.35">
      <c r="B44" s="33" t="s">
        <v>41</v>
      </c>
      <c r="C44" t="s">
        <v>99</v>
      </c>
      <c r="D44">
        <v>0</v>
      </c>
      <c r="E44">
        <v>0</v>
      </c>
      <c r="F44">
        <v>0</v>
      </c>
      <c r="G44" s="7">
        <v>9.8221388888888992</v>
      </c>
      <c r="H44" s="7">
        <v>40.966000000000001</v>
      </c>
      <c r="I44" s="7">
        <v>53.1156111111112</v>
      </c>
      <c r="L44" t="s">
        <v>304</v>
      </c>
    </row>
    <row r="45" spans="1:12" x14ac:dyDescent="0.35">
      <c r="B45" s="33" t="s">
        <v>42</v>
      </c>
      <c r="C45" t="s">
        <v>99</v>
      </c>
      <c r="D45">
        <v>0</v>
      </c>
      <c r="E45">
        <v>0</v>
      </c>
      <c r="F45">
        <v>0</v>
      </c>
      <c r="G45" s="7">
        <v>54.024638888888902</v>
      </c>
      <c r="H45" s="7">
        <v>41.034833333333403</v>
      </c>
      <c r="I45" s="7">
        <v>33.013750000000002</v>
      </c>
    </row>
    <row r="46" spans="1:12" x14ac:dyDescent="0.35">
      <c r="B46" s="33" t="s">
        <v>368</v>
      </c>
      <c r="C46" t="s">
        <v>99</v>
      </c>
      <c r="D46">
        <v>0</v>
      </c>
      <c r="E46">
        <v>0</v>
      </c>
      <c r="F46">
        <v>0</v>
      </c>
      <c r="G46" s="7">
        <v>0</v>
      </c>
      <c r="H46" s="7">
        <v>45.667805555555603</v>
      </c>
      <c r="I46" s="7">
        <v>90.129277777777901</v>
      </c>
    </row>
    <row r="47" spans="1:12" x14ac:dyDescent="0.35">
      <c r="B47" s="33" t="s">
        <v>44</v>
      </c>
      <c r="C47" t="s">
        <v>99</v>
      </c>
      <c r="G47" s="7"/>
      <c r="H47" s="7"/>
      <c r="I47" s="7"/>
      <c r="L47" t="s">
        <v>36</v>
      </c>
    </row>
    <row r="48" spans="1:12" x14ac:dyDescent="0.35">
      <c r="B48" s="33" t="s">
        <v>369</v>
      </c>
      <c r="C48" t="s">
        <v>99</v>
      </c>
      <c r="D48">
        <v>0</v>
      </c>
      <c r="E48">
        <v>0</v>
      </c>
      <c r="F48">
        <v>0</v>
      </c>
      <c r="G48" s="7">
        <v>0</v>
      </c>
      <c r="H48" s="7">
        <v>0</v>
      </c>
      <c r="I48" s="7">
        <v>1.1900833333333301</v>
      </c>
    </row>
    <row r="49" spans="1:12" x14ac:dyDescent="0.35">
      <c r="B49" s="33" t="s">
        <v>80</v>
      </c>
      <c r="C49" t="s">
        <v>99</v>
      </c>
      <c r="D49">
        <v>0</v>
      </c>
      <c r="E49">
        <v>0</v>
      </c>
      <c r="F49">
        <v>0</v>
      </c>
      <c r="G49" s="7">
        <v>63.846777777777802</v>
      </c>
      <c r="H49" s="7">
        <v>127.66863888888901</v>
      </c>
      <c r="I49" s="7">
        <v>176.25863888888921</v>
      </c>
    </row>
    <row r="51" spans="1:12" x14ac:dyDescent="0.35">
      <c r="A51" s="4" t="s">
        <v>57</v>
      </c>
      <c r="B51" s="4"/>
      <c r="D51" s="4">
        <v>2015</v>
      </c>
      <c r="E51" s="4">
        <v>2025</v>
      </c>
      <c r="F51" s="4">
        <v>2030</v>
      </c>
      <c r="G51" s="4">
        <v>2035</v>
      </c>
      <c r="H51" s="4">
        <v>2040</v>
      </c>
      <c r="I51" s="4">
        <v>2045</v>
      </c>
      <c r="J51" s="4">
        <v>2050</v>
      </c>
    </row>
    <row r="52" spans="1:12" x14ac:dyDescent="0.35">
      <c r="B52" s="33" t="s">
        <v>39</v>
      </c>
      <c r="C52" t="s">
        <v>99</v>
      </c>
      <c r="F52" s="102"/>
      <c r="L52" t="s">
        <v>36</v>
      </c>
    </row>
    <row r="53" spans="1:12" x14ac:dyDescent="0.35">
      <c r="B53" s="33" t="s">
        <v>41</v>
      </c>
      <c r="C53" t="s">
        <v>99</v>
      </c>
      <c r="F53" s="102">
        <v>6.396277762756214E-2</v>
      </c>
      <c r="G53" s="7">
        <v>0.83545858254093419</v>
      </c>
      <c r="H53" s="7">
        <v>1.7535178838596309E-2</v>
      </c>
      <c r="I53" s="7">
        <v>4.2250582541472639E-2</v>
      </c>
      <c r="L53" t="s">
        <v>304</v>
      </c>
    </row>
    <row r="54" spans="1:12" x14ac:dyDescent="0.35">
      <c r="B54" s="33" t="s">
        <v>42</v>
      </c>
      <c r="C54" t="s">
        <v>99</v>
      </c>
      <c r="D54" s="7"/>
      <c r="E54" s="7"/>
      <c r="F54" s="102">
        <v>0.29281575756164002</v>
      </c>
      <c r="G54" s="7">
        <v>3.6451958039318901</v>
      </c>
      <c r="H54" s="7">
        <v>8.3690813886308398E-3</v>
      </c>
      <c r="I54" s="7">
        <v>0</v>
      </c>
    </row>
    <row r="55" spans="1:12" x14ac:dyDescent="0.35">
      <c r="B55" s="33" t="s">
        <v>368</v>
      </c>
      <c r="C55" t="s">
        <v>99</v>
      </c>
      <c r="D55" s="7"/>
      <c r="E55" s="7"/>
      <c r="F55" s="102">
        <v>1.87199796006587</v>
      </c>
      <c r="G55" s="7">
        <v>37.924365874983899</v>
      </c>
      <c r="H55" s="7">
        <v>69.800759625633006</v>
      </c>
      <c r="I55" s="7">
        <v>83.950289193893695</v>
      </c>
    </row>
    <row r="56" spans="1:12" x14ac:dyDescent="0.35">
      <c r="B56" s="33" t="s">
        <v>44</v>
      </c>
      <c r="C56" t="s">
        <v>99</v>
      </c>
      <c r="D56" s="7"/>
      <c r="E56" s="7"/>
      <c r="F56" s="102"/>
      <c r="G56" s="7"/>
      <c r="H56" s="7"/>
      <c r="I56" s="7"/>
      <c r="L56" s="21" t="s">
        <v>36</v>
      </c>
    </row>
    <row r="57" spans="1:12" x14ac:dyDescent="0.35">
      <c r="B57" s="33" t="s">
        <v>369</v>
      </c>
      <c r="C57" t="s">
        <v>99</v>
      </c>
      <c r="D57" s="7"/>
      <c r="E57" s="7"/>
      <c r="F57" s="102">
        <v>0.47420900079918998</v>
      </c>
      <c r="G57" s="7">
        <v>13.0563719154982</v>
      </c>
      <c r="H57" s="7">
        <v>38.8304536457564</v>
      </c>
      <c r="I57" s="7">
        <v>79.684115188783096</v>
      </c>
    </row>
    <row r="58" spans="1:12" x14ac:dyDescent="0.35">
      <c r="B58" s="33" t="s">
        <v>80</v>
      </c>
      <c r="C58" t="s">
        <v>99</v>
      </c>
      <c r="D58" s="7"/>
      <c r="E58" s="7"/>
      <c r="F58" s="7">
        <v>2.6390227184267001</v>
      </c>
      <c r="G58" s="7">
        <v>54.625933594413993</v>
      </c>
      <c r="H58" s="7">
        <v>108.63958235277804</v>
      </c>
      <c r="I58" s="7">
        <v>163.63440438267679</v>
      </c>
      <c r="J58" s="109"/>
    </row>
    <row r="60" spans="1:12" x14ac:dyDescent="0.35">
      <c r="A60" s="4" t="s">
        <v>22</v>
      </c>
      <c r="B60" s="4"/>
      <c r="D60" s="4">
        <v>2015</v>
      </c>
      <c r="E60" s="4">
        <v>2025</v>
      </c>
      <c r="F60" s="4">
        <v>2030</v>
      </c>
      <c r="G60" s="4">
        <v>2035</v>
      </c>
      <c r="H60" s="4">
        <v>2040</v>
      </c>
      <c r="I60" s="4">
        <v>2045</v>
      </c>
      <c r="J60" s="4">
        <v>2050</v>
      </c>
    </row>
    <row r="61" spans="1:12" x14ac:dyDescent="0.35">
      <c r="B61" s="33" t="s">
        <v>39</v>
      </c>
      <c r="C61" t="s">
        <v>99</v>
      </c>
      <c r="F61" s="102"/>
      <c r="L61" t="s">
        <v>36</v>
      </c>
    </row>
    <row r="62" spans="1:12" x14ac:dyDescent="0.35">
      <c r="B62" s="33" t="s">
        <v>41</v>
      </c>
      <c r="C62" t="s">
        <v>99</v>
      </c>
      <c r="D62" s="21">
        <v>0</v>
      </c>
      <c r="E62" s="21">
        <v>0</v>
      </c>
      <c r="F62" s="102">
        <v>0</v>
      </c>
      <c r="G62" s="21">
        <v>0</v>
      </c>
      <c r="H62" s="21">
        <v>0</v>
      </c>
      <c r="I62" s="21">
        <v>0</v>
      </c>
      <c r="L62" t="s">
        <v>310</v>
      </c>
    </row>
    <row r="63" spans="1:12" x14ac:dyDescent="0.35">
      <c r="B63" s="33" t="s">
        <v>42</v>
      </c>
      <c r="C63" t="s">
        <v>99</v>
      </c>
      <c r="D63" s="21">
        <v>0</v>
      </c>
      <c r="E63" s="108">
        <v>0</v>
      </c>
      <c r="F63" s="102">
        <v>0</v>
      </c>
      <c r="G63" s="108">
        <v>0</v>
      </c>
      <c r="H63" s="108">
        <v>0</v>
      </c>
      <c r="I63" s="108">
        <v>0</v>
      </c>
    </row>
    <row r="64" spans="1:12" x14ac:dyDescent="0.35">
      <c r="B64" s="33" t="s">
        <v>368</v>
      </c>
      <c r="C64" t="s">
        <v>99</v>
      </c>
      <c r="D64" s="21">
        <v>0</v>
      </c>
      <c r="E64" s="108">
        <v>0</v>
      </c>
      <c r="F64" s="102">
        <v>46.648611111111201</v>
      </c>
      <c r="G64" s="108">
        <v>76.367222222222296</v>
      </c>
      <c r="H64" s="108">
        <v>60.602500000000099</v>
      </c>
      <c r="I64" s="108">
        <v>55.398055555555601</v>
      </c>
    </row>
    <row r="65" spans="2:12" x14ac:dyDescent="0.35">
      <c r="B65" s="33" t="s">
        <v>44</v>
      </c>
      <c r="C65" t="s">
        <v>99</v>
      </c>
      <c r="D65" s="21"/>
      <c r="E65" s="108"/>
      <c r="F65" s="102"/>
      <c r="G65" s="108"/>
      <c r="H65" s="108"/>
      <c r="I65" s="108"/>
      <c r="L65" t="s">
        <v>36</v>
      </c>
    </row>
    <row r="66" spans="2:12" x14ac:dyDescent="0.35">
      <c r="B66" s="33" t="s">
        <v>369</v>
      </c>
      <c r="C66" t="s">
        <v>99</v>
      </c>
      <c r="D66" s="21">
        <v>0</v>
      </c>
      <c r="E66" s="108">
        <v>0</v>
      </c>
      <c r="F66" s="102">
        <v>0</v>
      </c>
      <c r="G66" s="108">
        <v>0</v>
      </c>
      <c r="H66" s="108">
        <v>0</v>
      </c>
      <c r="I66" s="108">
        <v>0</v>
      </c>
    </row>
    <row r="67" spans="2:12" x14ac:dyDescent="0.35">
      <c r="B67" s="33" t="s">
        <v>80</v>
      </c>
      <c r="C67" t="s">
        <v>99</v>
      </c>
      <c r="D67" s="21">
        <v>0</v>
      </c>
      <c r="E67" s="108">
        <v>0</v>
      </c>
      <c r="F67" s="108">
        <v>46.648611111111201</v>
      </c>
      <c r="G67" s="108">
        <v>76.367222222222296</v>
      </c>
      <c r="H67" s="108">
        <v>60.602500000000099</v>
      </c>
      <c r="I67" s="108">
        <v>55.398055555555601</v>
      </c>
      <c r="L67" t="s">
        <v>310</v>
      </c>
    </row>
  </sheetData>
  <mergeCells count="1">
    <mergeCell ref="X6:Y6"/>
  </mergeCells>
  <pageMargins left="0.7" right="0.7" top="0.78740157499999996" bottom="0.78740157499999996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FB08AACC0646040B0A2DBF33500BFA8" ma:contentTypeVersion="13" ma:contentTypeDescription="Ein neues Dokument erstellen." ma:contentTypeScope="" ma:versionID="cfc69eda75c5ac984af37f6e5bd33b5c">
  <xsd:schema xmlns:xsd="http://www.w3.org/2001/XMLSchema" xmlns:xs="http://www.w3.org/2001/XMLSchema" xmlns:p="http://schemas.microsoft.com/office/2006/metadata/properties" xmlns:ns2="1934966c-ec37-4e59-8b44-db5a8732b60b" xmlns:ns3="01dfe1d6-4a43-4a05-ba47-a6f2d0a93262" targetNamespace="http://schemas.microsoft.com/office/2006/metadata/properties" ma:root="true" ma:fieldsID="85a45067cfd45b1321d9f5a7a5d3fea4" ns2:_="" ns3:_="">
    <xsd:import namespace="1934966c-ec37-4e59-8b44-db5a8732b60b"/>
    <xsd:import namespace="01dfe1d6-4a43-4a05-ba47-a6f2d0a9326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34966c-ec37-4e59-8b44-db5a8732b6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dfe1d6-4a43-4a05-ba47-a6f2d0a93262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Freigegeben fü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Freigegeben für -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9B0887B-7034-4DDC-B1E6-90EF00A566B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38F2F49-C404-43A8-A001-9993840071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934966c-ec37-4e59-8b44-db5a8732b60b"/>
    <ds:schemaRef ds:uri="01dfe1d6-4a43-4a05-ba47-a6f2d0a9326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3FFC880-A5B9-41E6-B140-317F8EEC94A9}">
  <ds:schemaRefs>
    <ds:schemaRef ds:uri="http://schemas.microsoft.com/office/2006/metadata/properties"/>
    <ds:schemaRef ds:uri="01dfe1d6-4a43-4a05-ba47-a6f2d0a93262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1934966c-ec37-4e59-8b44-db5a8732b60b"/>
    <ds:schemaRef ds:uri="http://purl.org/dc/elements/1.1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27</vt:i4>
      </vt:variant>
    </vt:vector>
  </HeadingPairs>
  <TitlesOfParts>
    <vt:vector size="27" baseType="lpstr">
      <vt:lpstr>Titel</vt:lpstr>
      <vt:lpstr>Rahmendaten</vt:lpstr>
      <vt:lpstr>THG</vt:lpstr>
      <vt:lpstr>EEV</vt:lpstr>
      <vt:lpstr>EW_Bruttostromverbrauch</vt:lpstr>
      <vt:lpstr>EW_Nettostromerzeugung</vt:lpstr>
      <vt:lpstr>EW_installierte Leistung_EE</vt:lpstr>
      <vt:lpstr>EW_installierte Leistung_rKW</vt:lpstr>
      <vt:lpstr>EW_VLH</vt:lpstr>
      <vt:lpstr>EW_Fernwärmeerzeugung</vt:lpstr>
      <vt:lpstr>Ind_EEV</vt:lpstr>
      <vt:lpstr>Ind_Stahlmengen</vt:lpstr>
      <vt:lpstr>Gebäude_EEV</vt:lpstr>
      <vt:lpstr>Gebäude_Beheizungsstruktur</vt:lpstr>
      <vt:lpstr>Gebäude_Sanierungsrate</vt:lpstr>
      <vt:lpstr>Verkehr_EEV</vt:lpstr>
      <vt:lpstr>Verkehr_Pers-Nachfrage</vt:lpstr>
      <vt:lpstr>Verkehr_Pkw-Bestand</vt:lpstr>
      <vt:lpstr>Verkehr_Lkw-Bestand</vt:lpstr>
      <vt:lpstr>Landwirtschaft</vt:lpstr>
      <vt:lpstr>Biomasse_Nachfrage</vt:lpstr>
      <vt:lpstr>Senken</vt:lpstr>
      <vt:lpstr>CCS</vt:lpstr>
      <vt:lpstr>H2_Nachfrage</vt:lpstr>
      <vt:lpstr>H2_Angebot</vt:lpstr>
      <vt:lpstr>PtG_Nachfrage</vt:lpstr>
      <vt:lpstr>PtL_Nachfrage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Lübbers, Sebastian</dc:creator>
  <cp:lastModifiedBy>julia.metz</cp:lastModifiedBy>
  <dcterms:created xsi:type="dcterms:W3CDTF">2022-03-14T19:36:30Z</dcterms:created>
  <dcterms:modified xsi:type="dcterms:W3CDTF">2022-03-16T13:53:28Z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0x0101003FB08AACC0646040B0A2DBF33500BFA8</vt:lpwstr>
  </property>
</Properties>
</file>